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40" windowWidth="20490" windowHeight="6915" tabRatio="674"/>
  </bookViews>
  <sheets>
    <sheet name="КВАДРАТ" sheetId="14" r:id="rId1"/>
  </sheets>
  <definedNames>
    <definedName name="_xlnm._FilterDatabase" localSheetId="0" hidden="1">КВАДРАТ!$B$5:$K$110</definedName>
  </definedNames>
  <calcPr calcId="125725" refMode="R1C1"/>
</workbook>
</file>

<file path=xl/calcChain.xml><?xml version="1.0" encoding="utf-8"?>
<calcChain xmlns="http://schemas.openxmlformats.org/spreadsheetml/2006/main">
  <c r="J7" i="1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6"/>
  <c r="I6" s="1"/>
  <c r="G79"/>
  <c r="G72"/>
  <c r="G71"/>
  <c r="G64"/>
  <c r="G60"/>
  <c r="G59"/>
  <c r="G56"/>
  <c r="G53"/>
  <c r="G44"/>
  <c r="G39"/>
  <c r="G38"/>
  <c r="G37"/>
  <c r="G29"/>
  <c r="G28"/>
  <c r="G24"/>
  <c r="G22"/>
  <c r="G21"/>
  <c r="G14"/>
  <c r="G12"/>
  <c r="G10"/>
  <c r="G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</calcChain>
</file>

<file path=xl/sharedStrings.xml><?xml version="1.0" encoding="utf-8"?>
<sst xmlns="http://schemas.openxmlformats.org/spreadsheetml/2006/main" count="301" uniqueCount="59">
  <si>
    <t>№</t>
  </si>
  <si>
    <t>Раскрой</t>
  </si>
  <si>
    <t>Остаток, (тн)</t>
  </si>
  <si>
    <t>Прим.</t>
  </si>
  <si>
    <t>ков</t>
  </si>
  <si>
    <t>2900+</t>
  </si>
  <si>
    <t>05КП</t>
  </si>
  <si>
    <t>08Х18Н10Т</t>
  </si>
  <si>
    <t>ков.</t>
  </si>
  <si>
    <t>0ХН1М</t>
  </si>
  <si>
    <t>0ХН3МФА</t>
  </si>
  <si>
    <t>12Х18Н10Т</t>
  </si>
  <si>
    <t>20Х13</t>
  </si>
  <si>
    <t>20Х2Н4А</t>
  </si>
  <si>
    <t>30Х13</t>
  </si>
  <si>
    <t>40Х</t>
  </si>
  <si>
    <t>40ХН</t>
  </si>
  <si>
    <t>45ХН2МФА</t>
  </si>
  <si>
    <t>50Г</t>
  </si>
  <si>
    <t>5СП</t>
  </si>
  <si>
    <t>5ХНМ</t>
  </si>
  <si>
    <t>65Г</t>
  </si>
  <si>
    <t>7ХГ2ВМФ</t>
  </si>
  <si>
    <t>У10А</t>
  </si>
  <si>
    <t>У8А</t>
  </si>
  <si>
    <t>ХВГ</t>
  </si>
  <si>
    <t>5ХГСВА</t>
  </si>
  <si>
    <t>квадрат</t>
  </si>
  <si>
    <t>10ПС</t>
  </si>
  <si>
    <t>ЭП310</t>
  </si>
  <si>
    <t>СП28-ВД</t>
  </si>
  <si>
    <t>г/к</t>
  </si>
  <si>
    <t>40Х2Н2ВА</t>
  </si>
  <si>
    <t>10КП</t>
  </si>
  <si>
    <t>Металл (Марка)</t>
  </si>
  <si>
    <t>Тип профиля</t>
  </si>
  <si>
    <t>Размер (диаметр)</t>
  </si>
  <si>
    <r>
      <t xml:space="preserve">Утверждено
Генеральный директор
ООО "СтальОптТорг"                                                                        </t>
    </r>
    <r>
      <rPr>
        <u/>
        <sz val="12"/>
        <rFont val="Calibri"/>
        <family val="2"/>
        <charset val="204"/>
      </rPr>
      <t xml:space="preserve">                                              (Кузнецов М.С.)</t>
    </r>
  </si>
  <si>
    <t>строг.</t>
  </si>
  <si>
    <t>ЭП310Ш</t>
  </si>
  <si>
    <t>4Х5В2ФС (ЭИ958)</t>
  </si>
  <si>
    <t>8Х4В2МФС2 (ЭП761)</t>
  </si>
  <si>
    <t>Цена до 5 тн, руб/тн с НДС</t>
  </si>
  <si>
    <t>Цена свыше 5 тн, руб/тн с НДС</t>
  </si>
  <si>
    <t>Цена до 1 тн, руб/тн с НДС</t>
  </si>
  <si>
    <t>4Х5В2ФС</t>
  </si>
  <si>
    <t>14Х17Н2 (ЭИ268)</t>
  </si>
  <si>
    <t>0ХН3ВА</t>
  </si>
  <si>
    <t>13Х14Н3В2ФРШ (ЭИ736Ш)</t>
  </si>
  <si>
    <t>г/к, строг.</t>
  </si>
  <si>
    <t>18Х2Н4МА</t>
  </si>
  <si>
    <t>г. Нижний Новгород.
Тел. +7 (831) 291-33-97
Эл. почта stalopttorg@inbox.ru</t>
  </si>
  <si>
    <t>Примечания:
1. Минимальная сумма заказа от 5000 рублей,
2. Отгрузка производится при условии 100% предоплаты со склада в г. Нижнем Новгороде 
    (Сормовский район города), после поступления денежных средств на расчетный счет
     Поставщика.
3. Отгрузка производится только в открытый автотранспорт с верхней погрузкой.
4. Для отгрузки необходимо наличие ПАСПОРТА и ОРИГИНАЛА ДОВЕРЕННОСТИ.
5. Скидка, указанная в настоящем прайсе, предоставляется на суммарный объем заказа.
6. Дата и время погрузки необходимо согласовывать заранее.
7. Дополнительную информацию можно получить по телефону +7 (831) 291-33-97 или по эл.
     почте stalopttorg@inbox.ru
8. За малотоннажность взимается приплата, которая отображена в настоящем прайсе,
9. Данный прайс-лист носит исключительно информационный характер и ни при каких 
     условиях не является публичной офертой, определяемой положениями ч. 2 ст. 437
     Гражданского кодекса Российской Федерации.</t>
  </si>
  <si>
    <t>обт.</t>
  </si>
  <si>
    <t>г/к, т/у</t>
  </si>
  <si>
    <t>гк</t>
  </si>
  <si>
    <t>г/к-п/б</t>
  </si>
  <si>
    <t>обточ/п/б</t>
  </si>
  <si>
    <t>гк\ту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</si>
</sst>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_ ;[Red]\-#,##0\ "/>
  </numFmts>
  <fonts count="29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i/>
      <sz val="12"/>
      <name val="Calibri"/>
      <family val="2"/>
      <charset val="204"/>
    </font>
    <font>
      <u/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3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45">
    <xf numFmtId="0" fontId="0" fillId="0" borderId="0" xfId="0"/>
    <xf numFmtId="0" fontId="19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166" fontId="19" fillId="24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9" fillId="24" borderId="12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/>
    </xf>
    <xf numFmtId="166" fontId="19" fillId="0" borderId="14" xfId="0" applyNumberFormat="1" applyFont="1" applyFill="1" applyBorder="1" applyAlignment="1">
      <alignment horizontal="center" vertical="center"/>
    </xf>
    <xf numFmtId="166" fontId="19" fillId="0" borderId="15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6" fontId="19" fillId="0" borderId="19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center" vertical="center"/>
    </xf>
    <xf numFmtId="164" fontId="19" fillId="24" borderId="2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165" fontId="27" fillId="0" borderId="13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left" vertical="center" wrapText="1"/>
    </xf>
    <xf numFmtId="0" fontId="19" fillId="25" borderId="0" xfId="0" applyFont="1" applyFill="1" applyAlignment="1">
      <alignment horizontal="left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9" fillId="24" borderId="25" xfId="0" applyFont="1" applyFill="1" applyBorder="1" applyAlignment="1">
      <alignment horizontal="left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866775</xdr:colOff>
      <xdr:row>1</xdr:row>
      <xdr:rowOff>1304925</xdr:rowOff>
    </xdr:to>
    <xdr:pic>
      <xdr:nvPicPr>
        <xdr:cNvPr id="2082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75247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1</xdr:row>
      <xdr:rowOff>514350</xdr:rowOff>
    </xdr:from>
    <xdr:to>
      <xdr:col>9</xdr:col>
      <xdr:colOff>762000</xdr:colOff>
      <xdr:row>1</xdr:row>
      <xdr:rowOff>866775</xdr:rowOff>
    </xdr:to>
    <xdr:sp macro="" textlink="">
      <xdr:nvSpPr>
        <xdr:cNvPr id="3" name="TextBox 2"/>
        <xdr:cNvSpPr txBox="1"/>
      </xdr:nvSpPr>
      <xdr:spPr>
        <a:xfrm>
          <a:off x="4048125" y="704850"/>
          <a:ext cx="3505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>
              <a:solidFill>
                <a:schemeClr val="tx1"/>
              </a:solidFill>
            </a:rPr>
            <a:t>Нажмите, для возврата в главное 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1"/>
  <sheetViews>
    <sheetView tabSelected="1" workbookViewId="0">
      <selection activeCell="A4" sqref="A4"/>
    </sheetView>
  </sheetViews>
  <sheetFormatPr defaultRowHeight="15"/>
  <cols>
    <col min="1" max="1" width="2" customWidth="1"/>
    <col min="2" max="2" width="5.85546875" bestFit="1" customWidth="1"/>
    <col min="3" max="3" width="27.140625" bestFit="1" customWidth="1"/>
    <col min="4" max="4" width="12.85546875" bestFit="1" customWidth="1"/>
    <col min="5" max="5" width="11.7109375" customWidth="1"/>
    <col min="6" max="6" width="9.5703125" bestFit="1" customWidth="1"/>
    <col min="7" max="7" width="9.85546875" customWidth="1"/>
    <col min="8" max="8" width="9.42578125" customWidth="1"/>
    <col min="9" max="9" width="13.42578125" style="7" customWidth="1"/>
    <col min="10" max="10" width="13.140625" style="7" customWidth="1"/>
    <col min="11" max="11" width="13.5703125" style="5" customWidth="1"/>
  </cols>
  <sheetData>
    <row r="2" spans="2:11" ht="104.25" customHeight="1" thickBot="1"/>
    <row r="3" spans="2:11" ht="51.75" customHeight="1" thickBot="1">
      <c r="B3" s="42" t="s">
        <v>51</v>
      </c>
      <c r="C3" s="43"/>
      <c r="D3" s="43"/>
      <c r="E3" s="43"/>
      <c r="F3" s="43"/>
      <c r="G3" s="43"/>
      <c r="H3" s="43"/>
      <c r="I3" s="43"/>
      <c r="J3" s="43"/>
      <c r="K3" s="44"/>
    </row>
    <row r="4" spans="2:11" ht="16.5" customHeight="1" thickBot="1"/>
    <row r="5" spans="2:11" ht="49.5" customHeight="1" thickBot="1">
      <c r="B5" s="4" t="s">
        <v>0</v>
      </c>
      <c r="C5" s="1" t="s">
        <v>34</v>
      </c>
      <c r="D5" s="1" t="s">
        <v>35</v>
      </c>
      <c r="E5" s="1" t="s">
        <v>36</v>
      </c>
      <c r="F5" s="2" t="s">
        <v>1</v>
      </c>
      <c r="G5" s="3" t="s">
        <v>2</v>
      </c>
      <c r="H5" s="33" t="s">
        <v>3</v>
      </c>
      <c r="I5" s="6" t="s">
        <v>44</v>
      </c>
      <c r="J5" s="6" t="s">
        <v>42</v>
      </c>
      <c r="K5" s="8" t="s">
        <v>43</v>
      </c>
    </row>
    <row r="6" spans="2:11" ht="15.75">
      <c r="B6" s="26">
        <v>1</v>
      </c>
      <c r="C6" s="12">
        <v>15</v>
      </c>
      <c r="D6" s="12" t="s">
        <v>27</v>
      </c>
      <c r="E6" s="12">
        <v>60</v>
      </c>
      <c r="F6" s="13">
        <v>1572</v>
      </c>
      <c r="G6" s="14">
        <f>0.044+0.044+0.077+0.078</f>
        <v>0.24299999999999999</v>
      </c>
      <c r="H6" s="15" t="s">
        <v>31</v>
      </c>
      <c r="I6" s="10">
        <f>J6+2000</f>
        <v>99400</v>
      </c>
      <c r="J6" s="10">
        <f>ROUNDUP(K6*1.07,-2)</f>
        <v>97400</v>
      </c>
      <c r="K6" s="16">
        <v>91000</v>
      </c>
    </row>
    <row r="7" spans="2:11" ht="15.75">
      <c r="B7" s="27">
        <v>2</v>
      </c>
      <c r="C7" s="17">
        <v>20</v>
      </c>
      <c r="D7" s="17" t="s">
        <v>27</v>
      </c>
      <c r="E7" s="17">
        <v>30</v>
      </c>
      <c r="F7" s="18">
        <v>2465</v>
      </c>
      <c r="G7" s="19">
        <v>1.7000000000000001E-2</v>
      </c>
      <c r="H7" s="20" t="s">
        <v>31</v>
      </c>
      <c r="I7" s="9">
        <f t="shared" ref="I7:I70" si="0">J7+2000</f>
        <v>99400</v>
      </c>
      <c r="J7" s="9">
        <f t="shared" ref="J7:J70" si="1">ROUNDUP(K7*1.07,-2)</f>
        <v>97400</v>
      </c>
      <c r="K7" s="21">
        <v>91000</v>
      </c>
    </row>
    <row r="8" spans="2:11" ht="15.75">
      <c r="B8" s="27">
        <v>3</v>
      </c>
      <c r="C8" s="17">
        <v>20</v>
      </c>
      <c r="D8" s="17" t="s">
        <v>27</v>
      </c>
      <c r="E8" s="34">
        <v>124</v>
      </c>
      <c r="F8" s="37">
        <v>6545</v>
      </c>
      <c r="G8" s="35">
        <v>0.79</v>
      </c>
      <c r="H8" s="20" t="s">
        <v>31</v>
      </c>
      <c r="I8" s="9">
        <f t="shared" si="0"/>
        <v>99400</v>
      </c>
      <c r="J8" s="9">
        <f t="shared" si="1"/>
        <v>97400</v>
      </c>
      <c r="K8" s="21">
        <v>91000</v>
      </c>
    </row>
    <row r="9" spans="2:11" ht="15.75">
      <c r="B9" s="27">
        <v>4</v>
      </c>
      <c r="C9" s="34">
        <v>20</v>
      </c>
      <c r="D9" s="34" t="s">
        <v>27</v>
      </c>
      <c r="E9" s="34">
        <v>124</v>
      </c>
      <c r="F9" s="37">
        <v>4155</v>
      </c>
      <c r="G9" s="35">
        <v>0.501</v>
      </c>
      <c r="H9" s="20" t="s">
        <v>31</v>
      </c>
      <c r="I9" s="9">
        <f t="shared" si="0"/>
        <v>99400</v>
      </c>
      <c r="J9" s="9">
        <f t="shared" si="1"/>
        <v>97400</v>
      </c>
      <c r="K9" s="21">
        <v>91000</v>
      </c>
    </row>
    <row r="10" spans="2:11" ht="15.75">
      <c r="B10" s="27">
        <v>5</v>
      </c>
      <c r="C10" s="17">
        <v>20</v>
      </c>
      <c r="D10" s="17" t="s">
        <v>27</v>
      </c>
      <c r="E10" s="17">
        <v>125</v>
      </c>
      <c r="F10" s="18">
        <v>1405</v>
      </c>
      <c r="G10" s="19">
        <f>0.275-0.13</f>
        <v>0.14500000000000002</v>
      </c>
      <c r="H10" s="20" t="s">
        <v>4</v>
      </c>
      <c r="I10" s="9">
        <f t="shared" si="0"/>
        <v>99400</v>
      </c>
      <c r="J10" s="9">
        <f t="shared" si="1"/>
        <v>97400</v>
      </c>
      <c r="K10" s="21">
        <v>91000</v>
      </c>
    </row>
    <row r="11" spans="2:11" ht="15.75">
      <c r="B11" s="27">
        <v>6</v>
      </c>
      <c r="C11" s="17">
        <v>20</v>
      </c>
      <c r="D11" s="17" t="s">
        <v>27</v>
      </c>
      <c r="E11" s="17">
        <v>155</v>
      </c>
      <c r="F11" s="18">
        <v>2240</v>
      </c>
      <c r="G11" s="19">
        <v>0.46500000000000002</v>
      </c>
      <c r="H11" s="20" t="s">
        <v>8</v>
      </c>
      <c r="I11" s="9">
        <f t="shared" si="0"/>
        <v>110900</v>
      </c>
      <c r="J11" s="9">
        <f t="shared" si="1"/>
        <v>108900</v>
      </c>
      <c r="K11" s="21">
        <v>101700</v>
      </c>
    </row>
    <row r="12" spans="2:11" ht="15.75">
      <c r="B12" s="27">
        <v>7</v>
      </c>
      <c r="C12" s="17">
        <v>20</v>
      </c>
      <c r="D12" s="17" t="s">
        <v>27</v>
      </c>
      <c r="E12" s="17">
        <v>190</v>
      </c>
      <c r="F12" s="18">
        <v>710</v>
      </c>
      <c r="G12" s="19">
        <f>0.674-0.454</f>
        <v>0.22000000000000003</v>
      </c>
      <c r="H12" s="20" t="s">
        <v>4</v>
      </c>
      <c r="I12" s="9">
        <f t="shared" si="0"/>
        <v>110900</v>
      </c>
      <c r="J12" s="9">
        <f t="shared" si="1"/>
        <v>108900</v>
      </c>
      <c r="K12" s="21">
        <v>101700</v>
      </c>
    </row>
    <row r="13" spans="2:11" ht="15.75">
      <c r="B13" s="27">
        <v>8</v>
      </c>
      <c r="C13" s="17">
        <v>20</v>
      </c>
      <c r="D13" s="17" t="s">
        <v>27</v>
      </c>
      <c r="E13" s="17">
        <v>190</v>
      </c>
      <c r="F13" s="18">
        <v>2200</v>
      </c>
      <c r="G13" s="19">
        <v>0.73399999999999999</v>
      </c>
      <c r="H13" s="20" t="s">
        <v>4</v>
      </c>
      <c r="I13" s="9">
        <f t="shared" si="0"/>
        <v>110900</v>
      </c>
      <c r="J13" s="9">
        <f t="shared" si="1"/>
        <v>108900</v>
      </c>
      <c r="K13" s="21">
        <v>101700</v>
      </c>
    </row>
    <row r="14" spans="2:11" ht="15.75">
      <c r="B14" s="27">
        <v>9</v>
      </c>
      <c r="C14" s="17">
        <v>25</v>
      </c>
      <c r="D14" s="17" t="s">
        <v>27</v>
      </c>
      <c r="E14" s="17">
        <v>190</v>
      </c>
      <c r="F14" s="18">
        <v>515</v>
      </c>
      <c r="G14" s="19">
        <f>0.714-0.544</f>
        <v>0.16999999999999993</v>
      </c>
      <c r="H14" s="20" t="s">
        <v>4</v>
      </c>
      <c r="I14" s="9">
        <f t="shared" si="0"/>
        <v>110900</v>
      </c>
      <c r="J14" s="9">
        <f t="shared" si="1"/>
        <v>108900</v>
      </c>
      <c r="K14" s="21">
        <v>101700</v>
      </c>
    </row>
    <row r="15" spans="2:11" ht="15.75">
      <c r="B15" s="27">
        <v>10</v>
      </c>
      <c r="C15" s="17">
        <v>25</v>
      </c>
      <c r="D15" s="17" t="s">
        <v>27</v>
      </c>
      <c r="E15" s="17">
        <v>190</v>
      </c>
      <c r="F15" s="18">
        <v>2190</v>
      </c>
      <c r="G15" s="19">
        <v>0.74199999999999999</v>
      </c>
      <c r="H15" s="20" t="s">
        <v>4</v>
      </c>
      <c r="I15" s="9">
        <f t="shared" si="0"/>
        <v>110900</v>
      </c>
      <c r="J15" s="9">
        <f t="shared" si="1"/>
        <v>108900</v>
      </c>
      <c r="K15" s="21">
        <v>101700</v>
      </c>
    </row>
    <row r="16" spans="2:11" ht="15.75">
      <c r="B16" s="27">
        <v>11</v>
      </c>
      <c r="C16" s="17">
        <v>25</v>
      </c>
      <c r="D16" s="17" t="s">
        <v>27</v>
      </c>
      <c r="E16" s="17">
        <v>190</v>
      </c>
      <c r="F16" s="18">
        <v>2200</v>
      </c>
      <c r="G16" s="19">
        <v>0.73399999999999999</v>
      </c>
      <c r="H16" s="20" t="s">
        <v>4</v>
      </c>
      <c r="I16" s="9">
        <f t="shared" si="0"/>
        <v>110900</v>
      </c>
      <c r="J16" s="9">
        <f t="shared" si="1"/>
        <v>108900</v>
      </c>
      <c r="K16" s="21">
        <v>101700</v>
      </c>
    </row>
    <row r="17" spans="2:11" ht="15.75">
      <c r="B17" s="27">
        <v>12</v>
      </c>
      <c r="C17" s="17">
        <v>25</v>
      </c>
      <c r="D17" s="17" t="s">
        <v>27</v>
      </c>
      <c r="E17" s="17">
        <v>190</v>
      </c>
      <c r="F17" s="18">
        <v>2210</v>
      </c>
      <c r="G17" s="19">
        <v>0.754</v>
      </c>
      <c r="H17" s="20" t="s">
        <v>4</v>
      </c>
      <c r="I17" s="9">
        <f t="shared" si="0"/>
        <v>110900</v>
      </c>
      <c r="J17" s="9">
        <f t="shared" si="1"/>
        <v>108900</v>
      </c>
      <c r="K17" s="21">
        <v>101700</v>
      </c>
    </row>
    <row r="18" spans="2:11" ht="15.75">
      <c r="B18" s="27">
        <v>13</v>
      </c>
      <c r="C18" s="17">
        <v>25</v>
      </c>
      <c r="D18" s="17" t="s">
        <v>27</v>
      </c>
      <c r="E18" s="17">
        <v>190</v>
      </c>
      <c r="F18" s="18">
        <v>2210</v>
      </c>
      <c r="G18" s="19">
        <v>0.7</v>
      </c>
      <c r="H18" s="20" t="s">
        <v>4</v>
      </c>
      <c r="I18" s="9">
        <f t="shared" si="0"/>
        <v>110900</v>
      </c>
      <c r="J18" s="9">
        <f t="shared" si="1"/>
        <v>108900</v>
      </c>
      <c r="K18" s="21">
        <v>101700</v>
      </c>
    </row>
    <row r="19" spans="2:11" ht="15.75">
      <c r="B19" s="27">
        <v>14</v>
      </c>
      <c r="C19" s="17">
        <v>25</v>
      </c>
      <c r="D19" s="17" t="s">
        <v>27</v>
      </c>
      <c r="E19" s="17">
        <v>200</v>
      </c>
      <c r="F19" s="18">
        <v>2250</v>
      </c>
      <c r="G19" s="19">
        <v>0.72199999999999998</v>
      </c>
      <c r="H19" s="20" t="s">
        <v>4</v>
      </c>
      <c r="I19" s="9">
        <f t="shared" si="0"/>
        <v>110900</v>
      </c>
      <c r="J19" s="9">
        <f t="shared" si="1"/>
        <v>108900</v>
      </c>
      <c r="K19" s="21">
        <v>101700</v>
      </c>
    </row>
    <row r="20" spans="2:11" ht="15.75">
      <c r="B20" s="27">
        <v>15</v>
      </c>
      <c r="C20" s="17">
        <v>30</v>
      </c>
      <c r="D20" s="17" t="s">
        <v>27</v>
      </c>
      <c r="E20" s="17">
        <v>124</v>
      </c>
      <c r="F20" s="18">
        <v>6540</v>
      </c>
      <c r="G20" s="19">
        <v>0.78600000000000003</v>
      </c>
      <c r="H20" s="20" t="s">
        <v>31</v>
      </c>
      <c r="I20" s="9">
        <f t="shared" si="0"/>
        <v>99400</v>
      </c>
      <c r="J20" s="9">
        <f t="shared" si="1"/>
        <v>97400</v>
      </c>
      <c r="K20" s="21">
        <v>91000</v>
      </c>
    </row>
    <row r="21" spans="2:11" ht="15.75">
      <c r="B21" s="27">
        <v>16</v>
      </c>
      <c r="C21" s="17">
        <v>35</v>
      </c>
      <c r="D21" s="17" t="s">
        <v>27</v>
      </c>
      <c r="E21" s="17">
        <v>124</v>
      </c>
      <c r="F21" s="18">
        <v>2940</v>
      </c>
      <c r="G21" s="19">
        <f>8.63-7.38-0.403-0.41</f>
        <v>0.43700000000000089</v>
      </c>
      <c r="H21" s="20" t="s">
        <v>31</v>
      </c>
      <c r="I21" s="9">
        <f t="shared" si="0"/>
        <v>99400</v>
      </c>
      <c r="J21" s="9">
        <f t="shared" si="1"/>
        <v>97400</v>
      </c>
      <c r="K21" s="21">
        <v>91000</v>
      </c>
    </row>
    <row r="22" spans="2:11" ht="15.75">
      <c r="B22" s="27">
        <v>17</v>
      </c>
      <c r="C22" s="17">
        <v>35</v>
      </c>
      <c r="D22" s="17" t="s">
        <v>27</v>
      </c>
      <c r="E22" s="17">
        <v>125</v>
      </c>
      <c r="F22" s="18">
        <v>2820</v>
      </c>
      <c r="G22" s="19">
        <f>5.931-0.79-1.586-3.006</f>
        <v>0.54899999999999993</v>
      </c>
      <c r="H22" s="20" t="s">
        <v>31</v>
      </c>
      <c r="I22" s="9">
        <f t="shared" si="0"/>
        <v>99400</v>
      </c>
      <c r="J22" s="9">
        <f t="shared" si="1"/>
        <v>97400</v>
      </c>
      <c r="K22" s="21">
        <v>91000</v>
      </c>
    </row>
    <row r="23" spans="2:11" ht="15.75">
      <c r="B23" s="27">
        <v>18</v>
      </c>
      <c r="C23" s="17">
        <v>35</v>
      </c>
      <c r="D23" s="17" t="s">
        <v>27</v>
      </c>
      <c r="E23" s="17">
        <v>160</v>
      </c>
      <c r="F23" s="18">
        <v>2210</v>
      </c>
      <c r="G23" s="19">
        <v>0.52500000000000002</v>
      </c>
      <c r="H23" s="20" t="s">
        <v>8</v>
      </c>
      <c r="I23" s="9">
        <f t="shared" si="0"/>
        <v>110900</v>
      </c>
      <c r="J23" s="9">
        <f t="shared" si="1"/>
        <v>108900</v>
      </c>
      <c r="K23" s="21">
        <v>101700</v>
      </c>
    </row>
    <row r="24" spans="2:11" ht="15.75">
      <c r="B24" s="27">
        <v>19</v>
      </c>
      <c r="C24" s="17">
        <v>40</v>
      </c>
      <c r="D24" s="17" t="s">
        <v>27</v>
      </c>
      <c r="E24" s="17">
        <v>190</v>
      </c>
      <c r="F24" s="18">
        <v>770</v>
      </c>
      <c r="G24" s="19">
        <f>2.39-0.95-0.35</f>
        <v>1.0900000000000003</v>
      </c>
      <c r="H24" s="20" t="s">
        <v>4</v>
      </c>
      <c r="I24" s="9">
        <f t="shared" si="0"/>
        <v>65100</v>
      </c>
      <c r="J24" s="9">
        <f t="shared" si="1"/>
        <v>63100</v>
      </c>
      <c r="K24" s="21">
        <v>58900</v>
      </c>
    </row>
    <row r="25" spans="2:11" ht="15.75">
      <c r="B25" s="27">
        <v>20</v>
      </c>
      <c r="C25" s="17">
        <v>40</v>
      </c>
      <c r="D25" s="17" t="s">
        <v>27</v>
      </c>
      <c r="E25" s="17">
        <v>190</v>
      </c>
      <c r="F25" s="18">
        <v>770</v>
      </c>
      <c r="G25" s="19">
        <v>4.7050000000000001</v>
      </c>
      <c r="H25" s="20" t="s">
        <v>4</v>
      </c>
      <c r="I25" s="9">
        <f t="shared" si="0"/>
        <v>65100</v>
      </c>
      <c r="J25" s="9">
        <f t="shared" si="1"/>
        <v>63100</v>
      </c>
      <c r="K25" s="21">
        <v>58900</v>
      </c>
    </row>
    <row r="26" spans="2:11" ht="15.75">
      <c r="B26" s="27">
        <v>21</v>
      </c>
      <c r="C26" s="17">
        <v>45</v>
      </c>
      <c r="D26" s="17" t="s">
        <v>27</v>
      </c>
      <c r="E26" s="17">
        <v>125</v>
      </c>
      <c r="F26" s="18">
        <v>1340</v>
      </c>
      <c r="G26" s="19">
        <v>0.16200000000000001</v>
      </c>
      <c r="H26" s="20" t="s">
        <v>54</v>
      </c>
      <c r="I26" s="9">
        <f t="shared" si="0"/>
        <v>99400</v>
      </c>
      <c r="J26" s="9">
        <f t="shared" si="1"/>
        <v>97400</v>
      </c>
      <c r="K26" s="21">
        <v>91000</v>
      </c>
    </row>
    <row r="27" spans="2:11" ht="15.75">
      <c r="B27" s="27">
        <v>22</v>
      </c>
      <c r="C27" s="17">
        <v>45</v>
      </c>
      <c r="D27" s="17" t="s">
        <v>27</v>
      </c>
      <c r="E27" s="17">
        <v>125</v>
      </c>
      <c r="F27" s="18">
        <v>705</v>
      </c>
      <c r="G27" s="19">
        <v>8.5000000000000006E-2</v>
      </c>
      <c r="H27" s="20" t="s">
        <v>54</v>
      </c>
      <c r="I27" s="9">
        <f t="shared" si="0"/>
        <v>99400</v>
      </c>
      <c r="J27" s="9">
        <f t="shared" si="1"/>
        <v>97400</v>
      </c>
      <c r="K27" s="21">
        <v>91000</v>
      </c>
    </row>
    <row r="28" spans="2:11" ht="15.75">
      <c r="B28" s="27">
        <v>23</v>
      </c>
      <c r="C28" s="17">
        <v>45</v>
      </c>
      <c r="D28" s="17" t="s">
        <v>27</v>
      </c>
      <c r="E28" s="17">
        <v>140</v>
      </c>
      <c r="F28" s="18">
        <v>1350</v>
      </c>
      <c r="G28" s="19">
        <f>0.41-0.205</f>
        <v>0.20499999999999999</v>
      </c>
      <c r="H28" s="20" t="s">
        <v>54</v>
      </c>
      <c r="I28" s="9">
        <f t="shared" si="0"/>
        <v>99400</v>
      </c>
      <c r="J28" s="9">
        <f t="shared" si="1"/>
        <v>97400</v>
      </c>
      <c r="K28" s="21">
        <v>91000</v>
      </c>
    </row>
    <row r="29" spans="2:11" ht="15.75">
      <c r="B29" s="27">
        <v>24</v>
      </c>
      <c r="C29" s="17">
        <v>45</v>
      </c>
      <c r="D29" s="17" t="s">
        <v>27</v>
      </c>
      <c r="E29" s="17">
        <v>165</v>
      </c>
      <c r="F29" s="18">
        <v>1230</v>
      </c>
      <c r="G29" s="19">
        <f>0.495-0.231</f>
        <v>0.26400000000000001</v>
      </c>
      <c r="H29" s="20" t="s">
        <v>4</v>
      </c>
      <c r="I29" s="9">
        <f t="shared" si="0"/>
        <v>110900</v>
      </c>
      <c r="J29" s="9">
        <f t="shared" si="1"/>
        <v>108900</v>
      </c>
      <c r="K29" s="21">
        <v>101700</v>
      </c>
    </row>
    <row r="30" spans="2:11" ht="15.75">
      <c r="B30" s="27">
        <v>25</v>
      </c>
      <c r="C30" s="17">
        <v>65</v>
      </c>
      <c r="D30" s="17" t="s">
        <v>27</v>
      </c>
      <c r="E30" s="17">
        <v>124</v>
      </c>
      <c r="F30" s="18">
        <v>5970</v>
      </c>
      <c r="G30" s="19">
        <v>0.71699999999999997</v>
      </c>
      <c r="H30" s="20" t="s">
        <v>31</v>
      </c>
      <c r="I30" s="9">
        <f t="shared" si="0"/>
        <v>99400</v>
      </c>
      <c r="J30" s="9">
        <f t="shared" si="1"/>
        <v>97400</v>
      </c>
      <c r="K30" s="21">
        <v>91000</v>
      </c>
    </row>
    <row r="31" spans="2:11" ht="15.75">
      <c r="B31" s="27">
        <v>26</v>
      </c>
      <c r="C31" s="17" t="s">
        <v>6</v>
      </c>
      <c r="D31" s="17" t="s">
        <v>27</v>
      </c>
      <c r="E31" s="17">
        <v>124</v>
      </c>
      <c r="F31" s="18">
        <v>5650</v>
      </c>
      <c r="G31" s="19">
        <v>0.67800000000000005</v>
      </c>
      <c r="H31" s="20" t="s">
        <v>31</v>
      </c>
      <c r="I31" s="9">
        <f t="shared" si="0"/>
        <v>99400</v>
      </c>
      <c r="J31" s="9">
        <f t="shared" si="1"/>
        <v>97400</v>
      </c>
      <c r="K31" s="21">
        <v>91000</v>
      </c>
    </row>
    <row r="32" spans="2:11" ht="15.75">
      <c r="B32" s="27">
        <v>27</v>
      </c>
      <c r="C32" s="17" t="s">
        <v>7</v>
      </c>
      <c r="D32" s="17" t="s">
        <v>27</v>
      </c>
      <c r="E32" s="17">
        <v>60</v>
      </c>
      <c r="F32" s="18">
        <v>3330</v>
      </c>
      <c r="G32" s="19">
        <v>9.5000000000000001E-2</v>
      </c>
      <c r="H32" s="20" t="s">
        <v>56</v>
      </c>
      <c r="I32" s="9">
        <f t="shared" si="0"/>
        <v>460000</v>
      </c>
      <c r="J32" s="9">
        <f t="shared" si="1"/>
        <v>458000</v>
      </c>
      <c r="K32" s="21">
        <v>428000</v>
      </c>
    </row>
    <row r="33" spans="2:11" ht="15.75">
      <c r="B33" s="27">
        <v>28</v>
      </c>
      <c r="C33" s="17" t="s">
        <v>9</v>
      </c>
      <c r="D33" s="17" t="s">
        <v>27</v>
      </c>
      <c r="E33" s="17">
        <v>125</v>
      </c>
      <c r="F33" s="18">
        <v>2475</v>
      </c>
      <c r="G33" s="19">
        <v>0.3</v>
      </c>
      <c r="H33" s="20" t="s">
        <v>31</v>
      </c>
      <c r="I33" s="9">
        <f t="shared" si="0"/>
        <v>191000</v>
      </c>
      <c r="J33" s="9">
        <f t="shared" si="1"/>
        <v>189000</v>
      </c>
      <c r="K33" s="21">
        <v>176600</v>
      </c>
    </row>
    <row r="34" spans="2:11" ht="15.75">
      <c r="B34" s="27">
        <v>29</v>
      </c>
      <c r="C34" s="17" t="s">
        <v>47</v>
      </c>
      <c r="D34" s="17" t="s">
        <v>27</v>
      </c>
      <c r="E34" s="17">
        <v>240</v>
      </c>
      <c r="F34" s="18">
        <v>2000</v>
      </c>
      <c r="G34" s="19">
        <v>1.0049999999999999</v>
      </c>
      <c r="H34" s="20" t="s">
        <v>8</v>
      </c>
      <c r="I34" s="9">
        <f t="shared" si="0"/>
        <v>138200</v>
      </c>
      <c r="J34" s="9">
        <f t="shared" si="1"/>
        <v>136200</v>
      </c>
      <c r="K34" s="21">
        <v>127200</v>
      </c>
    </row>
    <row r="35" spans="2:11" ht="15.75">
      <c r="B35" s="27">
        <v>30</v>
      </c>
      <c r="C35" s="17" t="s">
        <v>10</v>
      </c>
      <c r="D35" s="17" t="s">
        <v>27</v>
      </c>
      <c r="E35" s="17">
        <v>95</v>
      </c>
      <c r="F35" s="18">
        <v>2460</v>
      </c>
      <c r="G35" s="19">
        <v>0.17499999999999999</v>
      </c>
      <c r="H35" s="20" t="s">
        <v>57</v>
      </c>
      <c r="I35" s="9">
        <f t="shared" si="0"/>
        <v>128000</v>
      </c>
      <c r="J35" s="9">
        <f t="shared" si="1"/>
        <v>126000</v>
      </c>
      <c r="K35" s="21">
        <v>117700</v>
      </c>
    </row>
    <row r="36" spans="2:11" ht="15.75">
      <c r="B36" s="27">
        <v>31</v>
      </c>
      <c r="C36" s="17" t="s">
        <v>10</v>
      </c>
      <c r="D36" s="17" t="s">
        <v>27</v>
      </c>
      <c r="E36" s="17">
        <v>100</v>
      </c>
      <c r="F36" s="18">
        <v>2630</v>
      </c>
      <c r="G36" s="19">
        <v>0.20599999999999999</v>
      </c>
      <c r="H36" s="20" t="s">
        <v>56</v>
      </c>
      <c r="I36" s="9">
        <f t="shared" si="0"/>
        <v>128000</v>
      </c>
      <c r="J36" s="9">
        <f t="shared" si="1"/>
        <v>126000</v>
      </c>
      <c r="K36" s="21">
        <v>117700</v>
      </c>
    </row>
    <row r="37" spans="2:11" ht="15.75">
      <c r="B37" s="27">
        <v>32</v>
      </c>
      <c r="C37" s="17" t="s">
        <v>33</v>
      </c>
      <c r="D37" s="17" t="s">
        <v>27</v>
      </c>
      <c r="E37" s="34">
        <v>120</v>
      </c>
      <c r="F37" s="37">
        <v>5550</v>
      </c>
      <c r="G37" s="35">
        <f>1.82+2.425+1.815+1.815+3.055+3.065+3.035-2.47-0.595-0.627+0.627-1.215</f>
        <v>12.75</v>
      </c>
      <c r="H37" s="20" t="s">
        <v>31</v>
      </c>
      <c r="I37" s="9">
        <f t="shared" si="0"/>
        <v>84000</v>
      </c>
      <c r="J37" s="9">
        <f t="shared" si="1"/>
        <v>82000</v>
      </c>
      <c r="K37" s="21">
        <v>76600</v>
      </c>
    </row>
    <row r="38" spans="2:11" ht="15.75">
      <c r="B38" s="27">
        <v>33</v>
      </c>
      <c r="C38" s="17" t="s">
        <v>28</v>
      </c>
      <c r="D38" s="17" t="s">
        <v>27</v>
      </c>
      <c r="E38" s="17">
        <v>140</v>
      </c>
      <c r="F38" s="18">
        <v>2860</v>
      </c>
      <c r="G38" s="19">
        <f>3.24-1.86</f>
        <v>1.3800000000000001</v>
      </c>
      <c r="H38" s="20"/>
      <c r="I38" s="9">
        <f t="shared" si="0"/>
        <v>84000</v>
      </c>
      <c r="J38" s="9">
        <f t="shared" si="1"/>
        <v>82000</v>
      </c>
      <c r="K38" s="21">
        <v>76600</v>
      </c>
    </row>
    <row r="39" spans="2:11" ht="15.75">
      <c r="B39" s="27">
        <v>34</v>
      </c>
      <c r="C39" s="17" t="s">
        <v>11</v>
      </c>
      <c r="D39" s="17" t="s">
        <v>27</v>
      </c>
      <c r="E39" s="17">
        <v>36</v>
      </c>
      <c r="F39" s="18">
        <v>3100</v>
      </c>
      <c r="G39" s="19">
        <f>0.345-0.032-0.146</f>
        <v>0.16699999999999995</v>
      </c>
      <c r="H39" s="20" t="s">
        <v>31</v>
      </c>
      <c r="I39" s="9">
        <f t="shared" si="0"/>
        <v>540200</v>
      </c>
      <c r="J39" s="9">
        <f t="shared" si="1"/>
        <v>538200</v>
      </c>
      <c r="K39" s="21">
        <v>502900</v>
      </c>
    </row>
    <row r="40" spans="2:11" ht="15.75">
      <c r="B40" s="27">
        <v>35</v>
      </c>
      <c r="C40" s="17" t="s">
        <v>11</v>
      </c>
      <c r="D40" s="17" t="s">
        <v>27</v>
      </c>
      <c r="E40" s="17">
        <v>90</v>
      </c>
      <c r="F40" s="18">
        <v>1670</v>
      </c>
      <c r="G40" s="19">
        <v>0.1</v>
      </c>
      <c r="H40" s="20"/>
      <c r="I40" s="9">
        <f t="shared" si="0"/>
        <v>540200</v>
      </c>
      <c r="J40" s="9">
        <f t="shared" si="1"/>
        <v>538200</v>
      </c>
      <c r="K40" s="21">
        <v>502900</v>
      </c>
    </row>
    <row r="41" spans="2:11" ht="15.75">
      <c r="B41" s="27">
        <v>36</v>
      </c>
      <c r="C41" s="17" t="s">
        <v>11</v>
      </c>
      <c r="D41" s="17" t="s">
        <v>27</v>
      </c>
      <c r="E41" s="17">
        <v>145</v>
      </c>
      <c r="F41" s="18">
        <v>1175</v>
      </c>
      <c r="G41" s="19">
        <v>0.189</v>
      </c>
      <c r="H41" s="20" t="s">
        <v>38</v>
      </c>
      <c r="I41" s="9">
        <f t="shared" si="0"/>
        <v>540200</v>
      </c>
      <c r="J41" s="9">
        <f t="shared" si="1"/>
        <v>538200</v>
      </c>
      <c r="K41" s="21">
        <v>502900</v>
      </c>
    </row>
    <row r="42" spans="2:11" ht="15.75">
      <c r="B42" s="27">
        <v>37</v>
      </c>
      <c r="C42" s="17" t="s">
        <v>11</v>
      </c>
      <c r="D42" s="17" t="s">
        <v>27</v>
      </c>
      <c r="E42" s="17">
        <v>145</v>
      </c>
      <c r="F42" s="18">
        <v>1275</v>
      </c>
      <c r="G42" s="19">
        <v>0.20699999999999999</v>
      </c>
      <c r="H42" s="20" t="s">
        <v>38</v>
      </c>
      <c r="I42" s="9">
        <f t="shared" si="0"/>
        <v>540200</v>
      </c>
      <c r="J42" s="9">
        <f t="shared" si="1"/>
        <v>538200</v>
      </c>
      <c r="K42" s="21">
        <v>502900</v>
      </c>
    </row>
    <row r="43" spans="2:11" ht="15.75">
      <c r="B43" s="27">
        <v>38</v>
      </c>
      <c r="C43" s="17" t="s">
        <v>46</v>
      </c>
      <c r="D43" s="17" t="s">
        <v>27</v>
      </c>
      <c r="E43" s="17">
        <v>190</v>
      </c>
      <c r="F43" s="18">
        <v>2325</v>
      </c>
      <c r="G43" s="19">
        <v>0.70299999999999996</v>
      </c>
      <c r="H43" s="20" t="s">
        <v>55</v>
      </c>
      <c r="I43" s="9">
        <f t="shared" si="0"/>
        <v>402800</v>
      </c>
      <c r="J43" s="9">
        <f t="shared" si="1"/>
        <v>400800</v>
      </c>
      <c r="K43" s="21">
        <v>374500</v>
      </c>
    </row>
    <row r="44" spans="2:11" ht="15.75">
      <c r="B44" s="27">
        <v>39</v>
      </c>
      <c r="C44" s="17" t="s">
        <v>50</v>
      </c>
      <c r="D44" s="17" t="s">
        <v>27</v>
      </c>
      <c r="E44" s="17">
        <v>125</v>
      </c>
      <c r="F44" s="18">
        <v>1210</v>
      </c>
      <c r="G44" s="19">
        <f>0.25-0.115</f>
        <v>0.13500000000000001</v>
      </c>
      <c r="H44" s="20" t="s">
        <v>58</v>
      </c>
      <c r="I44" s="9">
        <f t="shared" si="0"/>
        <v>213900</v>
      </c>
      <c r="J44" s="9">
        <f t="shared" si="1"/>
        <v>211900</v>
      </c>
      <c r="K44" s="21">
        <v>198000</v>
      </c>
    </row>
    <row r="45" spans="2:11" ht="15.75">
      <c r="B45" s="27">
        <v>40</v>
      </c>
      <c r="C45" s="17" t="s">
        <v>50</v>
      </c>
      <c r="D45" s="17" t="s">
        <v>27</v>
      </c>
      <c r="E45" s="17">
        <v>340</v>
      </c>
      <c r="F45" s="18">
        <v>908</v>
      </c>
      <c r="G45" s="19">
        <v>0.93</v>
      </c>
      <c r="H45" s="20" t="s">
        <v>4</v>
      </c>
      <c r="I45" s="9">
        <f t="shared" si="0"/>
        <v>231000</v>
      </c>
      <c r="J45" s="9">
        <f t="shared" si="1"/>
        <v>229000</v>
      </c>
      <c r="K45" s="21">
        <v>214000</v>
      </c>
    </row>
    <row r="46" spans="2:11" ht="15.75">
      <c r="B46" s="27">
        <v>41</v>
      </c>
      <c r="C46" s="17" t="s">
        <v>12</v>
      </c>
      <c r="D46" s="17" t="s">
        <v>27</v>
      </c>
      <c r="E46" s="17">
        <v>158</v>
      </c>
      <c r="F46" s="18">
        <v>1450</v>
      </c>
      <c r="G46" s="19">
        <v>0.28000000000000003</v>
      </c>
      <c r="H46" s="20" t="s">
        <v>49</v>
      </c>
      <c r="I46" s="9">
        <f t="shared" si="0"/>
        <v>317000</v>
      </c>
      <c r="J46" s="9">
        <f t="shared" si="1"/>
        <v>315000</v>
      </c>
      <c r="K46" s="21">
        <v>294300</v>
      </c>
    </row>
    <row r="47" spans="2:11" ht="15.75">
      <c r="B47" s="27">
        <v>42</v>
      </c>
      <c r="C47" s="17" t="s">
        <v>12</v>
      </c>
      <c r="D47" s="17" t="s">
        <v>27</v>
      </c>
      <c r="E47" s="17">
        <v>158</v>
      </c>
      <c r="F47" s="18">
        <v>1580</v>
      </c>
      <c r="G47" s="19">
        <v>0.30499999999999999</v>
      </c>
      <c r="H47" s="20" t="s">
        <v>49</v>
      </c>
      <c r="I47" s="9">
        <f t="shared" si="0"/>
        <v>317000</v>
      </c>
      <c r="J47" s="9">
        <f t="shared" si="1"/>
        <v>315000</v>
      </c>
      <c r="K47" s="21">
        <v>294300</v>
      </c>
    </row>
    <row r="48" spans="2:11" ht="15.75">
      <c r="B48" s="27">
        <v>43</v>
      </c>
      <c r="C48" s="17" t="s">
        <v>12</v>
      </c>
      <c r="D48" s="17" t="s">
        <v>27</v>
      </c>
      <c r="E48" s="17">
        <v>175</v>
      </c>
      <c r="F48" s="18">
        <v>2980</v>
      </c>
      <c r="G48" s="19">
        <v>0.7</v>
      </c>
      <c r="H48" s="20" t="s">
        <v>49</v>
      </c>
      <c r="I48" s="9">
        <f t="shared" si="0"/>
        <v>317000</v>
      </c>
      <c r="J48" s="9">
        <f t="shared" si="1"/>
        <v>315000</v>
      </c>
      <c r="K48" s="21">
        <v>294300</v>
      </c>
    </row>
    <row r="49" spans="2:11" ht="15.75">
      <c r="B49" s="27">
        <v>44</v>
      </c>
      <c r="C49" s="17" t="s">
        <v>12</v>
      </c>
      <c r="D49" s="17" t="s">
        <v>27</v>
      </c>
      <c r="E49" s="17">
        <v>175</v>
      </c>
      <c r="F49" s="18">
        <v>1510</v>
      </c>
      <c r="G49" s="19">
        <v>0.36499999999999999</v>
      </c>
      <c r="H49" s="20" t="s">
        <v>49</v>
      </c>
      <c r="I49" s="9">
        <f t="shared" si="0"/>
        <v>317000</v>
      </c>
      <c r="J49" s="9">
        <f t="shared" si="1"/>
        <v>315000</v>
      </c>
      <c r="K49" s="21">
        <v>294300</v>
      </c>
    </row>
    <row r="50" spans="2:11" ht="15.75">
      <c r="B50" s="27">
        <v>45</v>
      </c>
      <c r="C50" s="17" t="s">
        <v>12</v>
      </c>
      <c r="D50" s="17" t="s">
        <v>27</v>
      </c>
      <c r="E50" s="17">
        <v>180</v>
      </c>
      <c r="F50" s="18">
        <v>2860</v>
      </c>
      <c r="G50" s="19">
        <v>0.69499999999999995</v>
      </c>
      <c r="H50" s="20" t="s">
        <v>49</v>
      </c>
      <c r="I50" s="9">
        <f t="shared" si="0"/>
        <v>317000</v>
      </c>
      <c r="J50" s="9">
        <f t="shared" si="1"/>
        <v>315000</v>
      </c>
      <c r="K50" s="21">
        <v>294300</v>
      </c>
    </row>
    <row r="51" spans="2:11" ht="15.75">
      <c r="B51" s="27">
        <v>46</v>
      </c>
      <c r="C51" s="17" t="s">
        <v>13</v>
      </c>
      <c r="D51" s="17" t="s">
        <v>27</v>
      </c>
      <c r="E51" s="17">
        <v>95</v>
      </c>
      <c r="F51" s="18">
        <v>2260</v>
      </c>
      <c r="G51" s="19">
        <v>0.18</v>
      </c>
      <c r="H51" s="20" t="s">
        <v>31</v>
      </c>
      <c r="I51" s="9">
        <f t="shared" si="0"/>
        <v>150900</v>
      </c>
      <c r="J51" s="9">
        <f t="shared" si="1"/>
        <v>148900</v>
      </c>
      <c r="K51" s="21">
        <v>139100</v>
      </c>
    </row>
    <row r="52" spans="2:11" ht="15.75">
      <c r="B52" s="27">
        <v>47</v>
      </c>
      <c r="C52" s="17" t="s">
        <v>13</v>
      </c>
      <c r="D52" s="17" t="s">
        <v>27</v>
      </c>
      <c r="E52" s="17">
        <v>247</v>
      </c>
      <c r="F52" s="18">
        <v>2110</v>
      </c>
      <c r="G52" s="19">
        <v>0.995</v>
      </c>
      <c r="H52" s="20" t="s">
        <v>53</v>
      </c>
      <c r="I52" s="9">
        <f t="shared" si="0"/>
        <v>173800</v>
      </c>
      <c r="J52" s="9">
        <f t="shared" si="1"/>
        <v>171800</v>
      </c>
      <c r="K52" s="21">
        <v>160500</v>
      </c>
    </row>
    <row r="53" spans="2:11" ht="15.75">
      <c r="B53" s="27">
        <v>48</v>
      </c>
      <c r="C53" s="17" t="s">
        <v>14</v>
      </c>
      <c r="D53" s="17" t="s">
        <v>27</v>
      </c>
      <c r="E53" s="17">
        <v>125</v>
      </c>
      <c r="F53" s="18">
        <v>1360</v>
      </c>
      <c r="G53" s="19">
        <f>0.395-0.235</f>
        <v>0.16000000000000003</v>
      </c>
      <c r="H53" s="20" t="s">
        <v>31</v>
      </c>
      <c r="I53" s="9">
        <f t="shared" si="0"/>
        <v>317000</v>
      </c>
      <c r="J53" s="9">
        <f t="shared" si="1"/>
        <v>315000</v>
      </c>
      <c r="K53" s="21">
        <v>294300</v>
      </c>
    </row>
    <row r="54" spans="2:11" ht="15.75">
      <c r="B54" s="27">
        <v>49</v>
      </c>
      <c r="C54" s="17" t="s">
        <v>14</v>
      </c>
      <c r="D54" s="17" t="s">
        <v>27</v>
      </c>
      <c r="E54" s="17">
        <v>125</v>
      </c>
      <c r="F54" s="18">
        <v>3465</v>
      </c>
      <c r="G54" s="19">
        <v>0.41</v>
      </c>
      <c r="H54" s="20" t="s">
        <v>31</v>
      </c>
      <c r="I54" s="9">
        <f t="shared" si="0"/>
        <v>317000</v>
      </c>
      <c r="J54" s="9">
        <f t="shared" si="1"/>
        <v>315000</v>
      </c>
      <c r="K54" s="21">
        <v>294300</v>
      </c>
    </row>
    <row r="55" spans="2:11" ht="15.75">
      <c r="B55" s="27">
        <v>50</v>
      </c>
      <c r="C55" s="17" t="s">
        <v>14</v>
      </c>
      <c r="D55" s="17" t="s">
        <v>27</v>
      </c>
      <c r="E55" s="17">
        <v>195</v>
      </c>
      <c r="F55" s="18">
        <v>3420</v>
      </c>
      <c r="G55" s="19">
        <v>1.07</v>
      </c>
      <c r="H55" s="20" t="s">
        <v>38</v>
      </c>
      <c r="I55" s="9">
        <f t="shared" si="0"/>
        <v>317000</v>
      </c>
      <c r="J55" s="9">
        <f t="shared" si="1"/>
        <v>315000</v>
      </c>
      <c r="K55" s="21">
        <v>294300</v>
      </c>
    </row>
    <row r="56" spans="2:11" ht="15.75">
      <c r="B56" s="27">
        <v>51</v>
      </c>
      <c r="C56" s="17" t="s">
        <v>15</v>
      </c>
      <c r="D56" s="17" t="s">
        <v>27</v>
      </c>
      <c r="E56" s="17">
        <v>31</v>
      </c>
      <c r="F56" s="18">
        <v>4920</v>
      </c>
      <c r="G56" s="19">
        <f>0.073-0.037</f>
        <v>3.5999999999999997E-2</v>
      </c>
      <c r="H56" s="20" t="s">
        <v>31</v>
      </c>
      <c r="I56" s="9">
        <f t="shared" si="0"/>
        <v>109200</v>
      </c>
      <c r="J56" s="9">
        <f t="shared" si="1"/>
        <v>107200</v>
      </c>
      <c r="K56" s="21">
        <v>100100</v>
      </c>
    </row>
    <row r="57" spans="2:11" ht="15.75">
      <c r="B57" s="27">
        <v>52</v>
      </c>
      <c r="C57" s="17" t="s">
        <v>32</v>
      </c>
      <c r="D57" s="17" t="s">
        <v>27</v>
      </c>
      <c r="E57" s="17">
        <v>125</v>
      </c>
      <c r="F57" s="18">
        <v>950</v>
      </c>
      <c r="G57" s="19">
        <v>0.115</v>
      </c>
      <c r="H57" s="20" t="s">
        <v>31</v>
      </c>
      <c r="I57" s="9">
        <f t="shared" si="0"/>
        <v>128000</v>
      </c>
      <c r="J57" s="9">
        <f t="shared" si="1"/>
        <v>126000</v>
      </c>
      <c r="K57" s="21">
        <v>117700</v>
      </c>
    </row>
    <row r="58" spans="2:11" ht="15.75">
      <c r="B58" s="27">
        <v>53</v>
      </c>
      <c r="C58" s="17" t="s">
        <v>32</v>
      </c>
      <c r="D58" s="17" t="s">
        <v>27</v>
      </c>
      <c r="E58" s="17">
        <v>125</v>
      </c>
      <c r="F58" s="18">
        <v>1245</v>
      </c>
      <c r="G58" s="19">
        <v>0.15</v>
      </c>
      <c r="H58" s="20" t="s">
        <v>31</v>
      </c>
      <c r="I58" s="9">
        <f t="shared" si="0"/>
        <v>128000</v>
      </c>
      <c r="J58" s="9">
        <f t="shared" si="1"/>
        <v>126000</v>
      </c>
      <c r="K58" s="21">
        <v>117700</v>
      </c>
    </row>
    <row r="59" spans="2:11" ht="15.75">
      <c r="B59" s="27">
        <v>54</v>
      </c>
      <c r="C59" s="17" t="s">
        <v>16</v>
      </c>
      <c r="D59" s="17" t="s">
        <v>27</v>
      </c>
      <c r="E59" s="17">
        <v>28</v>
      </c>
      <c r="F59" s="18">
        <v>5000</v>
      </c>
      <c r="G59" s="19">
        <f>3.82-0.123-0.061-0.155-0.03-0.013</f>
        <v>3.4380000000000006</v>
      </c>
      <c r="H59" s="20" t="s">
        <v>31</v>
      </c>
      <c r="I59" s="9">
        <f t="shared" si="0"/>
        <v>128000</v>
      </c>
      <c r="J59" s="9">
        <f t="shared" si="1"/>
        <v>126000</v>
      </c>
      <c r="K59" s="21">
        <v>117700</v>
      </c>
    </row>
    <row r="60" spans="2:11" ht="15.75">
      <c r="B60" s="27">
        <v>55</v>
      </c>
      <c r="C60" s="17" t="s">
        <v>17</v>
      </c>
      <c r="D60" s="17" t="s">
        <v>27</v>
      </c>
      <c r="E60" s="17">
        <v>85</v>
      </c>
      <c r="F60" s="18">
        <v>1850</v>
      </c>
      <c r="G60" s="19">
        <f>1.275-0.106-0.208</f>
        <v>0.96099999999999985</v>
      </c>
      <c r="H60" s="20"/>
      <c r="I60" s="9">
        <f t="shared" si="0"/>
        <v>191000</v>
      </c>
      <c r="J60" s="9">
        <f t="shared" si="1"/>
        <v>189000</v>
      </c>
      <c r="K60" s="21">
        <v>176600</v>
      </c>
    </row>
    <row r="61" spans="2:11" ht="15.75">
      <c r="B61" s="27">
        <v>56</v>
      </c>
      <c r="C61" s="17" t="s">
        <v>45</v>
      </c>
      <c r="D61" s="17" t="s">
        <v>27</v>
      </c>
      <c r="E61" s="17">
        <v>130</v>
      </c>
      <c r="F61" s="18">
        <v>1730</v>
      </c>
      <c r="G61" s="19">
        <v>0.25</v>
      </c>
      <c r="H61" s="20" t="s">
        <v>31</v>
      </c>
      <c r="I61" s="9">
        <f t="shared" si="0"/>
        <v>291800</v>
      </c>
      <c r="J61" s="9">
        <f t="shared" si="1"/>
        <v>289800</v>
      </c>
      <c r="K61" s="21">
        <v>270800</v>
      </c>
    </row>
    <row r="62" spans="2:11" ht="15.75">
      <c r="B62" s="27">
        <v>57</v>
      </c>
      <c r="C62" s="17" t="s">
        <v>40</v>
      </c>
      <c r="D62" s="36" t="s">
        <v>27</v>
      </c>
      <c r="E62" s="36">
        <v>170</v>
      </c>
      <c r="F62" s="31">
        <v>1875</v>
      </c>
      <c r="G62" s="39">
        <v>0.47</v>
      </c>
      <c r="H62" s="32" t="s">
        <v>31</v>
      </c>
      <c r="I62" s="9">
        <f t="shared" si="0"/>
        <v>317000</v>
      </c>
      <c r="J62" s="9">
        <f t="shared" si="1"/>
        <v>315000</v>
      </c>
      <c r="K62" s="21">
        <v>294300</v>
      </c>
    </row>
    <row r="63" spans="2:11" ht="15.75">
      <c r="B63" s="27">
        <v>58</v>
      </c>
      <c r="C63" s="17" t="s">
        <v>40</v>
      </c>
      <c r="D63" s="36" t="s">
        <v>27</v>
      </c>
      <c r="E63" s="36">
        <v>190</v>
      </c>
      <c r="F63" s="31">
        <v>2080</v>
      </c>
      <c r="G63" s="39">
        <v>0.625</v>
      </c>
      <c r="H63" s="32" t="s">
        <v>31</v>
      </c>
      <c r="I63" s="9">
        <f t="shared" si="0"/>
        <v>317000</v>
      </c>
      <c r="J63" s="9">
        <f t="shared" si="1"/>
        <v>315000</v>
      </c>
      <c r="K63" s="21">
        <v>294300</v>
      </c>
    </row>
    <row r="64" spans="2:11" ht="15.75">
      <c r="B64" s="27">
        <v>59</v>
      </c>
      <c r="C64" s="17" t="s">
        <v>18</v>
      </c>
      <c r="D64" s="17" t="s">
        <v>27</v>
      </c>
      <c r="E64" s="17">
        <v>125</v>
      </c>
      <c r="F64" s="18">
        <v>4730</v>
      </c>
      <c r="G64" s="19">
        <f>1.151-0.57</f>
        <v>0.58100000000000007</v>
      </c>
      <c r="H64" s="20" t="s">
        <v>31</v>
      </c>
      <c r="I64" s="9">
        <f t="shared" si="0"/>
        <v>84000</v>
      </c>
      <c r="J64" s="9">
        <f t="shared" si="1"/>
        <v>82000</v>
      </c>
      <c r="K64" s="21">
        <v>76600</v>
      </c>
    </row>
    <row r="65" spans="2:11" ht="15.75">
      <c r="B65" s="27">
        <v>60</v>
      </c>
      <c r="C65" s="17" t="s">
        <v>19</v>
      </c>
      <c r="D65" s="17" t="s">
        <v>27</v>
      </c>
      <c r="E65" s="17">
        <v>160</v>
      </c>
      <c r="F65" s="18">
        <v>2965</v>
      </c>
      <c r="G65" s="19">
        <v>0.59499999999999997</v>
      </c>
      <c r="H65" s="20" t="s">
        <v>31</v>
      </c>
      <c r="I65" s="9">
        <f t="shared" si="0"/>
        <v>88000</v>
      </c>
      <c r="J65" s="9">
        <f t="shared" si="1"/>
        <v>86000</v>
      </c>
      <c r="K65" s="21">
        <v>80300</v>
      </c>
    </row>
    <row r="66" spans="2:11" ht="15.75">
      <c r="B66" s="27">
        <v>61</v>
      </c>
      <c r="C66" s="17" t="s">
        <v>19</v>
      </c>
      <c r="D66" s="17" t="s">
        <v>27</v>
      </c>
      <c r="E66" s="17">
        <v>160</v>
      </c>
      <c r="F66" s="18">
        <v>2445</v>
      </c>
      <c r="G66" s="19">
        <v>0.49099999999999999</v>
      </c>
      <c r="H66" s="20" t="s">
        <v>31</v>
      </c>
      <c r="I66" s="9">
        <f t="shared" si="0"/>
        <v>88000</v>
      </c>
      <c r="J66" s="9">
        <f t="shared" si="1"/>
        <v>86000</v>
      </c>
      <c r="K66" s="21">
        <v>80300</v>
      </c>
    </row>
    <row r="67" spans="2:11" ht="15.75">
      <c r="B67" s="27">
        <v>62</v>
      </c>
      <c r="C67" s="17" t="s">
        <v>19</v>
      </c>
      <c r="D67" s="17" t="s">
        <v>27</v>
      </c>
      <c r="E67" s="17">
        <v>160</v>
      </c>
      <c r="F67" s="18">
        <v>2430</v>
      </c>
      <c r="G67" s="19">
        <v>0.48799999999999999</v>
      </c>
      <c r="H67" s="20" t="s">
        <v>31</v>
      </c>
      <c r="I67" s="9">
        <f t="shared" si="0"/>
        <v>88000</v>
      </c>
      <c r="J67" s="9">
        <f t="shared" si="1"/>
        <v>86000</v>
      </c>
      <c r="K67" s="21">
        <v>80300</v>
      </c>
    </row>
    <row r="68" spans="2:11" ht="15.75">
      <c r="B68" s="27">
        <v>63</v>
      </c>
      <c r="C68" s="17" t="s">
        <v>19</v>
      </c>
      <c r="D68" s="17" t="s">
        <v>27</v>
      </c>
      <c r="E68" s="17">
        <v>160</v>
      </c>
      <c r="F68" s="18">
        <v>2420</v>
      </c>
      <c r="G68" s="19">
        <v>0.48599999999999999</v>
      </c>
      <c r="H68" s="20" t="s">
        <v>31</v>
      </c>
      <c r="I68" s="9">
        <f t="shared" si="0"/>
        <v>88000</v>
      </c>
      <c r="J68" s="9">
        <f t="shared" si="1"/>
        <v>86000</v>
      </c>
      <c r="K68" s="21">
        <v>80300</v>
      </c>
    </row>
    <row r="69" spans="2:11" ht="15.75">
      <c r="B69" s="27">
        <v>64</v>
      </c>
      <c r="C69" s="17" t="s">
        <v>19</v>
      </c>
      <c r="D69" s="17" t="s">
        <v>27</v>
      </c>
      <c r="E69" s="17">
        <v>160</v>
      </c>
      <c r="F69" s="18">
        <v>2170</v>
      </c>
      <c r="G69" s="19">
        <v>0.436</v>
      </c>
      <c r="H69" s="20" t="s">
        <v>31</v>
      </c>
      <c r="I69" s="9">
        <f t="shared" si="0"/>
        <v>88000</v>
      </c>
      <c r="J69" s="9">
        <f t="shared" si="1"/>
        <v>86000</v>
      </c>
      <c r="K69" s="21">
        <v>80300</v>
      </c>
    </row>
    <row r="70" spans="2:11" ht="15.75">
      <c r="B70" s="27">
        <v>65</v>
      </c>
      <c r="C70" s="17" t="s">
        <v>26</v>
      </c>
      <c r="D70" s="17" t="s">
        <v>27</v>
      </c>
      <c r="E70" s="17">
        <v>300</v>
      </c>
      <c r="F70" s="18">
        <v>750</v>
      </c>
      <c r="G70" s="19">
        <v>0.56499999999999995</v>
      </c>
      <c r="H70" s="20" t="s">
        <v>4</v>
      </c>
      <c r="I70" s="9">
        <f t="shared" si="0"/>
        <v>173800</v>
      </c>
      <c r="J70" s="9">
        <f t="shared" si="1"/>
        <v>171800</v>
      </c>
      <c r="K70" s="21">
        <v>160500</v>
      </c>
    </row>
    <row r="71" spans="2:11" ht="15.75">
      <c r="B71" s="27">
        <v>66</v>
      </c>
      <c r="C71" s="17" t="s">
        <v>20</v>
      </c>
      <c r="D71" s="17" t="s">
        <v>27</v>
      </c>
      <c r="E71" s="17">
        <v>100</v>
      </c>
      <c r="F71" s="18">
        <v>2055</v>
      </c>
      <c r="G71" s="19">
        <f>0.5-0.183</f>
        <v>0.317</v>
      </c>
      <c r="H71" s="20" t="s">
        <v>31</v>
      </c>
      <c r="I71" s="9">
        <f t="shared" ref="I71:I110" si="2">J71+2000</f>
        <v>213900</v>
      </c>
      <c r="J71" s="9">
        <f t="shared" ref="J71:J110" si="3">ROUNDUP(K71*1.07,-2)</f>
        <v>211900</v>
      </c>
      <c r="K71" s="21">
        <v>198000</v>
      </c>
    </row>
    <row r="72" spans="2:11" ht="15.75">
      <c r="B72" s="27">
        <v>67</v>
      </c>
      <c r="C72" s="17" t="s">
        <v>20</v>
      </c>
      <c r="D72" s="17" t="s">
        <v>27</v>
      </c>
      <c r="E72" s="17">
        <v>145</v>
      </c>
      <c r="F72" s="18"/>
      <c r="G72" s="19">
        <f>8.935-0.094+0.405</f>
        <v>9.2460000000000004</v>
      </c>
      <c r="H72" s="20" t="s">
        <v>31</v>
      </c>
      <c r="I72" s="9">
        <f t="shared" si="2"/>
        <v>213900</v>
      </c>
      <c r="J72" s="9">
        <f t="shared" si="3"/>
        <v>211900</v>
      </c>
      <c r="K72" s="21">
        <v>198000</v>
      </c>
    </row>
    <row r="73" spans="2:11" ht="15.75">
      <c r="B73" s="27">
        <v>68</v>
      </c>
      <c r="C73" s="17" t="s">
        <v>20</v>
      </c>
      <c r="D73" s="17" t="s">
        <v>27</v>
      </c>
      <c r="E73" s="17">
        <v>155</v>
      </c>
      <c r="F73" s="18">
        <v>4240</v>
      </c>
      <c r="G73" s="19">
        <v>0.83</v>
      </c>
      <c r="H73" s="20" t="s">
        <v>31</v>
      </c>
      <c r="I73" s="9">
        <f t="shared" si="2"/>
        <v>213900</v>
      </c>
      <c r="J73" s="9">
        <f t="shared" si="3"/>
        <v>211900</v>
      </c>
      <c r="K73" s="21">
        <v>198000</v>
      </c>
    </row>
    <row r="74" spans="2:11" ht="15.75">
      <c r="B74" s="27">
        <v>69</v>
      </c>
      <c r="C74" s="17" t="s">
        <v>20</v>
      </c>
      <c r="D74" s="17" t="s">
        <v>27</v>
      </c>
      <c r="E74" s="17">
        <v>200</v>
      </c>
      <c r="F74" s="18">
        <v>3060</v>
      </c>
      <c r="G74" s="19">
        <v>1.1000000000000001</v>
      </c>
      <c r="H74" s="20" t="s">
        <v>31</v>
      </c>
      <c r="I74" s="9">
        <f t="shared" si="2"/>
        <v>213900</v>
      </c>
      <c r="J74" s="9">
        <f t="shared" si="3"/>
        <v>211900</v>
      </c>
      <c r="K74" s="21">
        <v>198000</v>
      </c>
    </row>
    <row r="75" spans="2:11" ht="15.75">
      <c r="B75" s="27">
        <v>70</v>
      </c>
      <c r="C75" s="17" t="s">
        <v>21</v>
      </c>
      <c r="D75" s="17" t="s">
        <v>27</v>
      </c>
      <c r="E75" s="17">
        <v>200</v>
      </c>
      <c r="F75" s="18">
        <v>760</v>
      </c>
      <c r="G75" s="19">
        <v>0.23499999999999999</v>
      </c>
      <c r="H75" s="20" t="s">
        <v>4</v>
      </c>
      <c r="I75" s="9">
        <f t="shared" si="2"/>
        <v>102800</v>
      </c>
      <c r="J75" s="9">
        <f t="shared" si="3"/>
        <v>100800</v>
      </c>
      <c r="K75" s="21">
        <v>94200</v>
      </c>
    </row>
    <row r="76" spans="2:11" ht="15.75">
      <c r="B76" s="27">
        <v>71</v>
      </c>
      <c r="C76" s="17">
        <v>70</v>
      </c>
      <c r="D76" s="17" t="s">
        <v>27</v>
      </c>
      <c r="E76" s="17">
        <v>300</v>
      </c>
      <c r="F76" s="18">
        <v>1975</v>
      </c>
      <c r="G76" s="19">
        <v>1.4850000000000001</v>
      </c>
      <c r="H76" s="20" t="s">
        <v>4</v>
      </c>
      <c r="I76" s="9">
        <f t="shared" si="2"/>
        <v>128000</v>
      </c>
      <c r="J76" s="9">
        <f t="shared" si="3"/>
        <v>126000</v>
      </c>
      <c r="K76" s="21">
        <v>117700</v>
      </c>
    </row>
    <row r="77" spans="2:11" ht="15.75">
      <c r="B77" s="27">
        <v>72</v>
      </c>
      <c r="C77" s="17" t="s">
        <v>22</v>
      </c>
      <c r="D77" s="17" t="s">
        <v>27</v>
      </c>
      <c r="E77" s="17">
        <v>160</v>
      </c>
      <c r="F77" s="18">
        <v>2370</v>
      </c>
      <c r="G77" s="19">
        <v>3.6349999999999998</v>
      </c>
      <c r="H77" s="20" t="s">
        <v>31</v>
      </c>
      <c r="I77" s="9">
        <f t="shared" si="2"/>
        <v>178400</v>
      </c>
      <c r="J77" s="9">
        <f t="shared" si="3"/>
        <v>176400</v>
      </c>
      <c r="K77" s="21">
        <v>164800</v>
      </c>
    </row>
    <row r="78" spans="2:11" ht="15.75">
      <c r="B78" s="27">
        <v>73</v>
      </c>
      <c r="C78" s="17" t="s">
        <v>41</v>
      </c>
      <c r="D78" s="17" t="s">
        <v>27</v>
      </c>
      <c r="E78" s="17">
        <v>100</v>
      </c>
      <c r="F78" s="18">
        <v>1090</v>
      </c>
      <c r="G78" s="19">
        <v>0.87</v>
      </c>
      <c r="H78" s="20" t="s">
        <v>31</v>
      </c>
      <c r="I78" s="9">
        <f t="shared" si="2"/>
        <v>405100</v>
      </c>
      <c r="J78" s="9">
        <f t="shared" si="3"/>
        <v>403100</v>
      </c>
      <c r="K78" s="21">
        <v>376700</v>
      </c>
    </row>
    <row r="79" spans="2:11" ht="15.75">
      <c r="B79" s="27">
        <v>74</v>
      </c>
      <c r="C79" s="17" t="s">
        <v>30</v>
      </c>
      <c r="D79" s="17" t="s">
        <v>27</v>
      </c>
      <c r="E79" s="17">
        <v>100</v>
      </c>
      <c r="F79" s="18">
        <v>1710</v>
      </c>
      <c r="G79" s="19">
        <f>0.425-0.146</f>
        <v>0.27900000000000003</v>
      </c>
      <c r="H79" s="20" t="s">
        <v>4</v>
      </c>
      <c r="I79" s="9">
        <f t="shared" si="2"/>
        <v>90200</v>
      </c>
      <c r="J79" s="9">
        <f t="shared" si="3"/>
        <v>88200</v>
      </c>
      <c r="K79" s="21">
        <v>82400</v>
      </c>
    </row>
    <row r="80" spans="2:11" ht="15.75">
      <c r="B80" s="27">
        <v>75</v>
      </c>
      <c r="C80" s="17" t="s">
        <v>23</v>
      </c>
      <c r="D80" s="17" t="s">
        <v>27</v>
      </c>
      <c r="E80" s="17">
        <v>190</v>
      </c>
      <c r="F80" s="18">
        <v>1010</v>
      </c>
      <c r="G80" s="19">
        <v>0.30499999999999999</v>
      </c>
      <c r="H80" s="20" t="s">
        <v>4</v>
      </c>
      <c r="I80" s="9">
        <f t="shared" si="2"/>
        <v>145200</v>
      </c>
      <c r="J80" s="9">
        <f t="shared" si="3"/>
        <v>143200</v>
      </c>
      <c r="K80" s="21">
        <v>133800</v>
      </c>
    </row>
    <row r="81" spans="2:11" ht="15.75">
      <c r="B81" s="27">
        <v>76</v>
      </c>
      <c r="C81" s="17" t="s">
        <v>23</v>
      </c>
      <c r="D81" s="17" t="s">
        <v>27</v>
      </c>
      <c r="E81" s="17">
        <v>190</v>
      </c>
      <c r="F81" s="18">
        <v>1070</v>
      </c>
      <c r="G81" s="19">
        <v>0.31</v>
      </c>
      <c r="H81" s="20" t="s">
        <v>4</v>
      </c>
      <c r="I81" s="9">
        <f t="shared" si="2"/>
        <v>145200</v>
      </c>
      <c r="J81" s="9">
        <f t="shared" si="3"/>
        <v>143200</v>
      </c>
      <c r="K81" s="21">
        <v>133800</v>
      </c>
    </row>
    <row r="82" spans="2:11" ht="15.75">
      <c r="B82" s="27">
        <v>77</v>
      </c>
      <c r="C82" s="30" t="s">
        <v>24</v>
      </c>
      <c r="D82" s="36" t="s">
        <v>27</v>
      </c>
      <c r="E82" s="36">
        <v>190</v>
      </c>
      <c r="F82" s="31">
        <v>3380</v>
      </c>
      <c r="G82" s="39">
        <v>1.0449999999999999</v>
      </c>
      <c r="H82" s="32" t="s">
        <v>31</v>
      </c>
      <c r="I82" s="9">
        <f t="shared" si="2"/>
        <v>145200</v>
      </c>
      <c r="J82" s="9">
        <f t="shared" si="3"/>
        <v>143200</v>
      </c>
      <c r="K82" s="21">
        <v>133800</v>
      </c>
    </row>
    <row r="83" spans="2:11" ht="15.75">
      <c r="B83" s="27">
        <v>78</v>
      </c>
      <c r="C83" s="30" t="s">
        <v>24</v>
      </c>
      <c r="D83" s="36" t="s">
        <v>27</v>
      </c>
      <c r="E83" s="17">
        <v>190</v>
      </c>
      <c r="F83" s="18">
        <v>970</v>
      </c>
      <c r="G83" s="19">
        <v>0.31</v>
      </c>
      <c r="H83" s="20" t="s">
        <v>4</v>
      </c>
      <c r="I83" s="9">
        <f t="shared" si="2"/>
        <v>145200</v>
      </c>
      <c r="J83" s="9">
        <f t="shared" si="3"/>
        <v>143200</v>
      </c>
      <c r="K83" s="21">
        <v>133800</v>
      </c>
    </row>
    <row r="84" spans="2:11" ht="15.75">
      <c r="B84" s="27">
        <v>79</v>
      </c>
      <c r="C84" s="17" t="s">
        <v>24</v>
      </c>
      <c r="D84" s="17" t="s">
        <v>27</v>
      </c>
      <c r="E84" s="17">
        <v>190</v>
      </c>
      <c r="F84" s="18">
        <v>2900</v>
      </c>
      <c r="G84" s="19">
        <v>0.99199999999999999</v>
      </c>
      <c r="H84" s="20" t="s">
        <v>31</v>
      </c>
      <c r="I84" s="9">
        <f t="shared" si="2"/>
        <v>145200</v>
      </c>
      <c r="J84" s="9">
        <f t="shared" si="3"/>
        <v>143200</v>
      </c>
      <c r="K84" s="21">
        <v>133800</v>
      </c>
    </row>
    <row r="85" spans="2:11" ht="15.75">
      <c r="B85" s="27">
        <v>80</v>
      </c>
      <c r="C85" s="17" t="s">
        <v>24</v>
      </c>
      <c r="D85" s="17" t="s">
        <v>27</v>
      </c>
      <c r="E85" s="17">
        <v>190</v>
      </c>
      <c r="F85" s="18">
        <v>3000</v>
      </c>
      <c r="G85" s="19">
        <v>1.036</v>
      </c>
      <c r="H85" s="20" t="s">
        <v>31</v>
      </c>
      <c r="I85" s="9">
        <f t="shared" si="2"/>
        <v>145200</v>
      </c>
      <c r="J85" s="9">
        <f t="shared" si="3"/>
        <v>143200</v>
      </c>
      <c r="K85" s="21">
        <v>133800</v>
      </c>
    </row>
    <row r="86" spans="2:11" ht="15.75">
      <c r="B86" s="27">
        <v>81</v>
      </c>
      <c r="C86" s="17" t="s">
        <v>24</v>
      </c>
      <c r="D86" s="17" t="s">
        <v>27</v>
      </c>
      <c r="E86" s="17">
        <v>190</v>
      </c>
      <c r="F86" s="18">
        <v>3050</v>
      </c>
      <c r="G86" s="19">
        <v>0.99199999999999999</v>
      </c>
      <c r="H86" s="20" t="s">
        <v>31</v>
      </c>
      <c r="I86" s="9">
        <f t="shared" si="2"/>
        <v>145200</v>
      </c>
      <c r="J86" s="9">
        <f t="shared" si="3"/>
        <v>143200</v>
      </c>
      <c r="K86" s="21">
        <v>133800</v>
      </c>
    </row>
    <row r="87" spans="2:11" ht="15.75">
      <c r="B87" s="27">
        <v>82</v>
      </c>
      <c r="C87" s="17" t="s">
        <v>24</v>
      </c>
      <c r="D87" s="17" t="s">
        <v>27</v>
      </c>
      <c r="E87" s="17">
        <v>190</v>
      </c>
      <c r="F87" s="18">
        <v>3130</v>
      </c>
      <c r="G87" s="19">
        <v>1.014</v>
      </c>
      <c r="H87" s="20" t="s">
        <v>31</v>
      </c>
      <c r="I87" s="9">
        <f t="shared" si="2"/>
        <v>145200</v>
      </c>
      <c r="J87" s="9">
        <f t="shared" si="3"/>
        <v>143200</v>
      </c>
      <c r="K87" s="21">
        <v>133800</v>
      </c>
    </row>
    <row r="88" spans="2:11" ht="15.75">
      <c r="B88" s="27">
        <v>83</v>
      </c>
      <c r="C88" s="17" t="s">
        <v>24</v>
      </c>
      <c r="D88" s="17" t="s">
        <v>27</v>
      </c>
      <c r="E88" s="17">
        <v>200</v>
      </c>
      <c r="F88" s="18">
        <v>2080</v>
      </c>
      <c r="G88" s="19">
        <v>0.61499999999999999</v>
      </c>
      <c r="H88" s="20" t="s">
        <v>4</v>
      </c>
      <c r="I88" s="9">
        <f t="shared" si="2"/>
        <v>145200</v>
      </c>
      <c r="J88" s="9">
        <f t="shared" si="3"/>
        <v>143200</v>
      </c>
      <c r="K88" s="21">
        <v>133800</v>
      </c>
    </row>
    <row r="89" spans="2:11" ht="15.75">
      <c r="B89" s="27">
        <v>84</v>
      </c>
      <c r="C89" s="17" t="s">
        <v>24</v>
      </c>
      <c r="D89" s="17" t="s">
        <v>27</v>
      </c>
      <c r="E89" s="17">
        <v>200</v>
      </c>
      <c r="F89" s="18">
        <v>1130</v>
      </c>
      <c r="G89" s="19">
        <v>0.35499999999999998</v>
      </c>
      <c r="H89" s="20" t="s">
        <v>4</v>
      </c>
      <c r="I89" s="9">
        <f t="shared" si="2"/>
        <v>145200</v>
      </c>
      <c r="J89" s="9">
        <f t="shared" si="3"/>
        <v>143200</v>
      </c>
      <c r="K89" s="21">
        <v>133800</v>
      </c>
    </row>
    <row r="90" spans="2:11" ht="15.75">
      <c r="B90" s="27">
        <v>85</v>
      </c>
      <c r="C90" s="17" t="s">
        <v>24</v>
      </c>
      <c r="D90" s="17" t="s">
        <v>27</v>
      </c>
      <c r="E90" s="17">
        <v>225</v>
      </c>
      <c r="F90" s="18">
        <v>3080</v>
      </c>
      <c r="G90" s="19">
        <v>1.2749999999999999</v>
      </c>
      <c r="H90" s="20" t="s">
        <v>8</v>
      </c>
      <c r="I90" s="9">
        <f t="shared" si="2"/>
        <v>173800</v>
      </c>
      <c r="J90" s="9">
        <f t="shared" si="3"/>
        <v>171800</v>
      </c>
      <c r="K90" s="21">
        <v>160500</v>
      </c>
    </row>
    <row r="91" spans="2:11" ht="15.75">
      <c r="B91" s="27">
        <v>86</v>
      </c>
      <c r="C91" s="17" t="s">
        <v>25</v>
      </c>
      <c r="D91" s="17" t="s">
        <v>27</v>
      </c>
      <c r="E91" s="17">
        <v>180</v>
      </c>
      <c r="F91" s="18">
        <v>2335</v>
      </c>
      <c r="G91" s="19">
        <v>0.56499999999999995</v>
      </c>
      <c r="H91" s="20" t="s">
        <v>4</v>
      </c>
      <c r="I91" s="9">
        <f t="shared" si="2"/>
        <v>288300</v>
      </c>
      <c r="J91" s="9">
        <f t="shared" si="3"/>
        <v>286300</v>
      </c>
      <c r="K91" s="21">
        <v>267500</v>
      </c>
    </row>
    <row r="92" spans="2:11" ht="15.75">
      <c r="B92" s="27">
        <v>87</v>
      </c>
      <c r="C92" s="36" t="s">
        <v>25</v>
      </c>
      <c r="D92" s="36" t="s">
        <v>27</v>
      </c>
      <c r="E92" s="36">
        <v>190</v>
      </c>
      <c r="F92" s="31">
        <v>2200</v>
      </c>
      <c r="G92" s="39">
        <v>0.69</v>
      </c>
      <c r="H92" s="32" t="s">
        <v>31</v>
      </c>
      <c r="I92" s="9">
        <f t="shared" si="2"/>
        <v>288300</v>
      </c>
      <c r="J92" s="9">
        <f t="shared" si="3"/>
        <v>286300</v>
      </c>
      <c r="K92" s="21">
        <v>267500</v>
      </c>
    </row>
    <row r="93" spans="2:11" ht="15.75">
      <c r="B93" s="27">
        <v>88</v>
      </c>
      <c r="C93" s="30" t="s">
        <v>25</v>
      </c>
      <c r="D93" s="36" t="s">
        <v>27</v>
      </c>
      <c r="E93" s="36">
        <v>190</v>
      </c>
      <c r="F93" s="38">
        <v>2300</v>
      </c>
      <c r="G93" s="39">
        <v>0.70499999999999996</v>
      </c>
      <c r="H93" s="32" t="s">
        <v>31</v>
      </c>
      <c r="I93" s="9">
        <f t="shared" si="2"/>
        <v>288300</v>
      </c>
      <c r="J93" s="9">
        <f t="shared" si="3"/>
        <v>286300</v>
      </c>
      <c r="K93" s="21">
        <v>267500</v>
      </c>
    </row>
    <row r="94" spans="2:11" ht="15.75">
      <c r="B94" s="27">
        <v>89</v>
      </c>
      <c r="C94" s="30" t="s">
        <v>25</v>
      </c>
      <c r="D94" s="36" t="s">
        <v>27</v>
      </c>
      <c r="E94" s="36">
        <v>190</v>
      </c>
      <c r="F94" s="31">
        <v>3040</v>
      </c>
      <c r="G94" s="39">
        <v>1.9</v>
      </c>
      <c r="H94" s="32" t="s">
        <v>31</v>
      </c>
      <c r="I94" s="9">
        <f t="shared" si="2"/>
        <v>288300</v>
      </c>
      <c r="J94" s="9">
        <f t="shared" si="3"/>
        <v>286300</v>
      </c>
      <c r="K94" s="21">
        <v>267500</v>
      </c>
    </row>
    <row r="95" spans="2:11" ht="15.75">
      <c r="B95" s="27">
        <v>90</v>
      </c>
      <c r="C95" s="17" t="s">
        <v>48</v>
      </c>
      <c r="D95" s="17" t="s">
        <v>27</v>
      </c>
      <c r="E95" s="17">
        <v>140</v>
      </c>
      <c r="F95" s="18">
        <v>2100</v>
      </c>
      <c r="G95" s="19">
        <v>0.39800000000000002</v>
      </c>
      <c r="H95" s="20" t="s">
        <v>31</v>
      </c>
      <c r="I95" s="9">
        <f t="shared" si="2"/>
        <v>391300</v>
      </c>
      <c r="J95" s="9">
        <f t="shared" si="3"/>
        <v>389300</v>
      </c>
      <c r="K95" s="21">
        <v>363800</v>
      </c>
    </row>
    <row r="96" spans="2:11" ht="15.75">
      <c r="B96" s="27">
        <v>91</v>
      </c>
      <c r="C96" s="17" t="s">
        <v>48</v>
      </c>
      <c r="D96" s="17" t="s">
        <v>27</v>
      </c>
      <c r="E96" s="17">
        <v>150</v>
      </c>
      <c r="F96" s="18">
        <v>2200</v>
      </c>
      <c r="G96" s="19">
        <v>0.434</v>
      </c>
      <c r="H96" s="20" t="s">
        <v>31</v>
      </c>
      <c r="I96" s="9">
        <f t="shared" si="2"/>
        <v>391300</v>
      </c>
      <c r="J96" s="9">
        <f t="shared" si="3"/>
        <v>389300</v>
      </c>
      <c r="K96" s="21">
        <v>363800</v>
      </c>
    </row>
    <row r="97" spans="2:11" ht="15.75">
      <c r="B97" s="27">
        <v>92</v>
      </c>
      <c r="C97" s="17" t="s">
        <v>48</v>
      </c>
      <c r="D97" s="17" t="s">
        <v>27</v>
      </c>
      <c r="E97" s="17">
        <v>150</v>
      </c>
      <c r="F97" s="18">
        <v>2370</v>
      </c>
      <c r="G97" s="19">
        <v>0.46400000000000002</v>
      </c>
      <c r="H97" s="20" t="s">
        <v>31</v>
      </c>
      <c r="I97" s="9">
        <f t="shared" si="2"/>
        <v>391300</v>
      </c>
      <c r="J97" s="9">
        <f t="shared" si="3"/>
        <v>389300</v>
      </c>
      <c r="K97" s="21">
        <v>363800</v>
      </c>
    </row>
    <row r="98" spans="2:11" ht="15.75">
      <c r="B98" s="27">
        <v>93</v>
      </c>
      <c r="C98" s="17" t="s">
        <v>48</v>
      </c>
      <c r="D98" s="17" t="s">
        <v>27</v>
      </c>
      <c r="E98" s="17">
        <v>150</v>
      </c>
      <c r="F98" s="18">
        <v>1870</v>
      </c>
      <c r="G98" s="19">
        <v>0.37</v>
      </c>
      <c r="H98" s="20" t="s">
        <v>31</v>
      </c>
      <c r="I98" s="9">
        <f t="shared" si="2"/>
        <v>391300</v>
      </c>
      <c r="J98" s="9">
        <f t="shared" si="3"/>
        <v>389300</v>
      </c>
      <c r="K98" s="21">
        <v>363800</v>
      </c>
    </row>
    <row r="99" spans="2:11" ht="15.75">
      <c r="B99" s="27">
        <v>94</v>
      </c>
      <c r="C99" s="17" t="s">
        <v>48</v>
      </c>
      <c r="D99" s="17" t="s">
        <v>27</v>
      </c>
      <c r="E99" s="17">
        <v>150</v>
      </c>
      <c r="F99" s="18">
        <v>2100</v>
      </c>
      <c r="G99" s="19">
        <v>0.42</v>
      </c>
      <c r="H99" s="20" t="s">
        <v>31</v>
      </c>
      <c r="I99" s="9">
        <f t="shared" si="2"/>
        <v>391300</v>
      </c>
      <c r="J99" s="9">
        <f t="shared" si="3"/>
        <v>389300</v>
      </c>
      <c r="K99" s="21">
        <v>363800</v>
      </c>
    </row>
    <row r="100" spans="2:11" ht="15.75">
      <c r="B100" s="27">
        <v>95</v>
      </c>
      <c r="C100" s="17" t="s">
        <v>48</v>
      </c>
      <c r="D100" s="17" t="s">
        <v>27</v>
      </c>
      <c r="E100" s="17">
        <v>150</v>
      </c>
      <c r="F100" s="18">
        <v>2100</v>
      </c>
      <c r="G100" s="19">
        <v>0.40799999999999997</v>
      </c>
      <c r="H100" s="20" t="s">
        <v>31</v>
      </c>
      <c r="I100" s="9">
        <f t="shared" si="2"/>
        <v>391300</v>
      </c>
      <c r="J100" s="9">
        <f t="shared" si="3"/>
        <v>389300</v>
      </c>
      <c r="K100" s="21">
        <v>363800</v>
      </c>
    </row>
    <row r="101" spans="2:11" ht="15.75">
      <c r="B101" s="27">
        <v>96</v>
      </c>
      <c r="C101" s="17" t="s">
        <v>48</v>
      </c>
      <c r="D101" s="17" t="s">
        <v>27</v>
      </c>
      <c r="E101" s="17">
        <v>150</v>
      </c>
      <c r="F101" s="18">
        <v>2100</v>
      </c>
      <c r="G101" s="19">
        <v>0.40799999999999997</v>
      </c>
      <c r="H101" s="20" t="s">
        <v>31</v>
      </c>
      <c r="I101" s="9">
        <f t="shared" si="2"/>
        <v>391300</v>
      </c>
      <c r="J101" s="9">
        <f t="shared" si="3"/>
        <v>389300</v>
      </c>
      <c r="K101" s="21">
        <v>363800</v>
      </c>
    </row>
    <row r="102" spans="2:11" ht="15.75">
      <c r="B102" s="27">
        <v>97</v>
      </c>
      <c r="C102" s="17" t="s">
        <v>48</v>
      </c>
      <c r="D102" s="17" t="s">
        <v>27</v>
      </c>
      <c r="E102" s="17">
        <v>150</v>
      </c>
      <c r="F102" s="18">
        <v>2270</v>
      </c>
      <c r="G102" s="19">
        <v>0.435</v>
      </c>
      <c r="H102" s="20" t="s">
        <v>31</v>
      </c>
      <c r="I102" s="9">
        <f t="shared" si="2"/>
        <v>391300</v>
      </c>
      <c r="J102" s="9">
        <f t="shared" si="3"/>
        <v>389300</v>
      </c>
      <c r="K102" s="21">
        <v>363800</v>
      </c>
    </row>
    <row r="103" spans="2:11" ht="15.75">
      <c r="B103" s="27">
        <v>98</v>
      </c>
      <c r="C103" s="17" t="s">
        <v>48</v>
      </c>
      <c r="D103" s="17" t="s">
        <v>27</v>
      </c>
      <c r="E103" s="17">
        <v>150</v>
      </c>
      <c r="F103" s="18">
        <v>2200</v>
      </c>
      <c r="G103" s="19">
        <v>0.438</v>
      </c>
      <c r="H103" s="20" t="s">
        <v>31</v>
      </c>
      <c r="I103" s="9">
        <f t="shared" si="2"/>
        <v>391300</v>
      </c>
      <c r="J103" s="9">
        <f t="shared" si="3"/>
        <v>389300</v>
      </c>
      <c r="K103" s="21">
        <v>363800</v>
      </c>
    </row>
    <row r="104" spans="2:11" ht="15.75">
      <c r="B104" s="27">
        <v>99</v>
      </c>
      <c r="C104" s="17" t="s">
        <v>48</v>
      </c>
      <c r="D104" s="17" t="s">
        <v>27</v>
      </c>
      <c r="E104" s="17">
        <v>150</v>
      </c>
      <c r="F104" s="18">
        <v>2250</v>
      </c>
      <c r="G104" s="19">
        <v>0.42399999999999999</v>
      </c>
      <c r="H104" s="20" t="s">
        <v>31</v>
      </c>
      <c r="I104" s="9">
        <f t="shared" si="2"/>
        <v>391300</v>
      </c>
      <c r="J104" s="9">
        <f t="shared" si="3"/>
        <v>389300</v>
      </c>
      <c r="K104" s="21">
        <v>363800</v>
      </c>
    </row>
    <row r="105" spans="2:11" ht="15.75">
      <c r="B105" s="27">
        <v>100</v>
      </c>
      <c r="C105" s="17" t="s">
        <v>29</v>
      </c>
      <c r="D105" s="17" t="s">
        <v>27</v>
      </c>
      <c r="E105" s="17">
        <v>22</v>
      </c>
      <c r="F105" s="18" t="s">
        <v>5</v>
      </c>
      <c r="G105" s="19">
        <v>0.93</v>
      </c>
      <c r="H105" s="20" t="s">
        <v>31</v>
      </c>
      <c r="I105" s="9">
        <f t="shared" si="2"/>
        <v>426000</v>
      </c>
      <c r="J105" s="9">
        <f t="shared" si="3"/>
        <v>424000</v>
      </c>
      <c r="K105" s="21">
        <v>396200</v>
      </c>
    </row>
    <row r="106" spans="2:11" ht="15.75">
      <c r="B106" s="27">
        <v>101</v>
      </c>
      <c r="C106" s="17" t="s">
        <v>39</v>
      </c>
      <c r="D106" s="17" t="s">
        <v>27</v>
      </c>
      <c r="E106" s="17">
        <v>150</v>
      </c>
      <c r="F106" s="18">
        <v>700</v>
      </c>
      <c r="G106" s="19">
        <v>0.13600000000000001</v>
      </c>
      <c r="H106" s="20" t="s">
        <v>31</v>
      </c>
      <c r="I106" s="9">
        <f t="shared" si="2"/>
        <v>426000</v>
      </c>
      <c r="J106" s="9">
        <f t="shared" si="3"/>
        <v>424000</v>
      </c>
      <c r="K106" s="21">
        <v>396200</v>
      </c>
    </row>
    <row r="107" spans="2:11" ht="15.75">
      <c r="B107" s="27">
        <v>102</v>
      </c>
      <c r="C107" s="17" t="s">
        <v>39</v>
      </c>
      <c r="D107" s="17" t="s">
        <v>27</v>
      </c>
      <c r="E107" s="17">
        <v>150</v>
      </c>
      <c r="F107" s="18">
        <v>700</v>
      </c>
      <c r="G107" s="19">
        <v>0.13200000000000001</v>
      </c>
      <c r="H107" s="20" t="s">
        <v>31</v>
      </c>
      <c r="I107" s="9">
        <f t="shared" si="2"/>
        <v>426000</v>
      </c>
      <c r="J107" s="9">
        <f t="shared" si="3"/>
        <v>424000</v>
      </c>
      <c r="K107" s="21">
        <v>396200</v>
      </c>
    </row>
    <row r="108" spans="2:11" ht="15.75">
      <c r="B108" s="27">
        <v>103</v>
      </c>
      <c r="C108" s="17" t="s">
        <v>29</v>
      </c>
      <c r="D108" s="17" t="s">
        <v>27</v>
      </c>
      <c r="E108" s="17">
        <v>22</v>
      </c>
      <c r="F108" s="18" t="s">
        <v>5</v>
      </c>
      <c r="G108" s="19">
        <v>0.93</v>
      </c>
      <c r="H108" s="20" t="s">
        <v>31</v>
      </c>
      <c r="I108" s="9">
        <f t="shared" si="2"/>
        <v>451400</v>
      </c>
      <c r="J108" s="9">
        <f t="shared" si="3"/>
        <v>449400</v>
      </c>
      <c r="K108" s="21">
        <v>420000</v>
      </c>
    </row>
    <row r="109" spans="2:11" ht="15.75">
      <c r="B109" s="27">
        <v>104</v>
      </c>
      <c r="C109" s="17" t="s">
        <v>39</v>
      </c>
      <c r="D109" s="17" t="s">
        <v>27</v>
      </c>
      <c r="E109" s="17">
        <v>150</v>
      </c>
      <c r="F109" s="18">
        <v>700</v>
      </c>
      <c r="G109" s="19">
        <v>0.13600000000000001</v>
      </c>
      <c r="H109" s="20" t="s">
        <v>31</v>
      </c>
      <c r="I109" s="9">
        <f t="shared" si="2"/>
        <v>451400</v>
      </c>
      <c r="J109" s="9">
        <f t="shared" si="3"/>
        <v>449400</v>
      </c>
      <c r="K109" s="21">
        <v>420000</v>
      </c>
    </row>
    <row r="110" spans="2:11" ht="16.5" thickBot="1">
      <c r="B110" s="28">
        <v>105</v>
      </c>
      <c r="C110" s="22" t="s">
        <v>39</v>
      </c>
      <c r="D110" s="22" t="s">
        <v>27</v>
      </c>
      <c r="E110" s="22">
        <v>150</v>
      </c>
      <c r="F110" s="23">
        <v>700</v>
      </c>
      <c r="G110" s="24">
        <v>0.13200000000000001</v>
      </c>
      <c r="H110" s="25" t="s">
        <v>31</v>
      </c>
      <c r="I110" s="11">
        <f t="shared" si="2"/>
        <v>451400</v>
      </c>
      <c r="J110" s="11">
        <f t="shared" si="3"/>
        <v>449400</v>
      </c>
      <c r="K110" s="29">
        <v>420000</v>
      </c>
    </row>
    <row r="113" spans="3:11" ht="226.5" customHeight="1">
      <c r="C113" s="40" t="s">
        <v>52</v>
      </c>
      <c r="D113" s="40"/>
      <c r="E113" s="40"/>
      <c r="F113" s="40"/>
      <c r="G113" s="40"/>
      <c r="H113" s="40"/>
      <c r="I113" s="40"/>
      <c r="J113" s="40"/>
      <c r="K113" s="40"/>
    </row>
    <row r="114" spans="3:11">
      <c r="C114" s="40"/>
      <c r="D114" s="40"/>
      <c r="E114" s="40"/>
      <c r="F114" s="40"/>
      <c r="G114" s="40"/>
      <c r="H114" s="40"/>
      <c r="I114" s="40"/>
      <c r="J114" s="40"/>
      <c r="K114" s="40"/>
    </row>
    <row r="117" spans="3:11">
      <c r="C117" s="41" t="s">
        <v>37</v>
      </c>
      <c r="D117" s="41"/>
      <c r="E117" s="41"/>
      <c r="F117" s="41"/>
      <c r="G117" s="41"/>
      <c r="H117" s="41"/>
      <c r="I117" s="41"/>
      <c r="J117" s="41"/>
      <c r="K117" s="41"/>
    </row>
    <row r="118" spans="3:11" ht="18.75" customHeight="1"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3:11">
      <c r="C119" s="41"/>
      <c r="D119" s="41"/>
      <c r="E119" s="41"/>
      <c r="F119" s="41"/>
      <c r="G119" s="41"/>
      <c r="H119" s="41"/>
      <c r="I119" s="41"/>
      <c r="J119" s="41"/>
      <c r="K119" s="41"/>
    </row>
    <row r="121" spans="3:11" ht="15" customHeight="1"/>
    <row r="122" spans="3:11" ht="15" customHeight="1"/>
    <row r="123" spans="3:11" ht="15.75" customHeight="1"/>
    <row r="125" spans="3:11" ht="18" customHeight="1"/>
    <row r="126" spans="3:11" ht="16.5" customHeight="1"/>
    <row r="127" spans="3:11" ht="15" customHeight="1"/>
    <row r="128" spans="3:11" ht="18" customHeight="1"/>
    <row r="129" ht="15" customHeight="1"/>
    <row r="130" ht="15.75" customHeight="1"/>
    <row r="131" ht="15" customHeight="1"/>
    <row r="132" ht="15.75" customHeight="1"/>
    <row r="133" ht="15" customHeight="1"/>
    <row r="134" ht="15" customHeight="1"/>
    <row r="135" ht="15" customHeight="1"/>
    <row r="136" ht="13.5" customHeight="1"/>
    <row r="137" ht="15" customHeight="1"/>
    <row r="138" ht="15" customHeight="1"/>
    <row r="141" ht="15.75" customHeight="1"/>
    <row r="147" ht="15" customHeight="1"/>
    <row r="150" ht="13.5" customHeight="1"/>
    <row r="151" ht="14.25" customHeight="1"/>
  </sheetData>
  <autoFilter ref="B5:K110">
    <filterColumn colId="6" showButton="0"/>
  </autoFilter>
  <mergeCells count="3">
    <mergeCell ref="B3:K3"/>
    <mergeCell ref="C117:K119"/>
    <mergeCell ref="C113:K1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КВАДРАТ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creator>Михаил Сергеевич</dc:creator>
  <cp:keywords>ООО "СтальОптТорг"</cp:keywords>
  <cp:lastModifiedBy>ЮиМ</cp:lastModifiedBy>
  <cp:lastPrinted>2017-11-28T11:08:49Z</cp:lastPrinted>
  <dcterms:created xsi:type="dcterms:W3CDTF">2017-06-14T11:25:05Z</dcterms:created>
  <dcterms:modified xsi:type="dcterms:W3CDTF">2024-01-17T12:51:14Z</dcterms:modified>
</cp:coreProperties>
</file>