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0" windowWidth="20490" windowHeight="6915" tabRatio="674"/>
  </bookViews>
  <sheets>
    <sheet name="ПОЛОСА" sheetId="11" r:id="rId1"/>
  </sheets>
  <definedNames>
    <definedName name="_xlnm._FilterDatabase" localSheetId="0" hidden="1">ПОЛОСА!$B$5:$K$252</definedName>
  </definedNames>
  <calcPr calcId="125725" refMode="R1C1"/>
</workbook>
</file>

<file path=xl/calcChain.xml><?xml version="1.0" encoding="utf-8"?>
<calcChain xmlns="http://schemas.openxmlformats.org/spreadsheetml/2006/main">
  <c r="J7" i="11"/>
  <c r="I7" s="1"/>
  <c r="J8"/>
  <c r="I8" s="1"/>
  <c r="J9"/>
  <c r="J10"/>
  <c r="J11"/>
  <c r="I11" s="1"/>
  <c r="J12"/>
  <c r="I12" s="1"/>
  <c r="J13"/>
  <c r="J14"/>
  <c r="J15"/>
  <c r="I15" s="1"/>
  <c r="J16"/>
  <c r="J17"/>
  <c r="J18"/>
  <c r="J19"/>
  <c r="I19" s="1"/>
  <c r="J20"/>
  <c r="J21"/>
  <c r="J22"/>
  <c r="J23"/>
  <c r="I23" s="1"/>
  <c r="J24"/>
  <c r="I24" s="1"/>
  <c r="J25"/>
  <c r="J26"/>
  <c r="J27"/>
  <c r="I27" s="1"/>
  <c r="J28"/>
  <c r="I28" s="1"/>
  <c r="J29"/>
  <c r="J30"/>
  <c r="J31"/>
  <c r="I31" s="1"/>
  <c r="J32"/>
  <c r="J33"/>
  <c r="J34"/>
  <c r="J35"/>
  <c r="I35" s="1"/>
  <c r="J36"/>
  <c r="J37"/>
  <c r="J38"/>
  <c r="J39"/>
  <c r="I39" s="1"/>
  <c r="J40"/>
  <c r="I40" s="1"/>
  <c r="J41"/>
  <c r="J42"/>
  <c r="J43"/>
  <c r="I43" s="1"/>
  <c r="J44"/>
  <c r="I44" s="1"/>
  <c r="J45"/>
  <c r="J46"/>
  <c r="J47"/>
  <c r="I47" s="1"/>
  <c r="J48"/>
  <c r="J49"/>
  <c r="J50"/>
  <c r="J51"/>
  <c r="I51" s="1"/>
  <c r="J52"/>
  <c r="J53"/>
  <c r="J54"/>
  <c r="J55"/>
  <c r="I55" s="1"/>
  <c r="J56"/>
  <c r="I56" s="1"/>
  <c r="J57"/>
  <c r="J58"/>
  <c r="J59"/>
  <c r="I59" s="1"/>
  <c r="J60"/>
  <c r="I60" s="1"/>
  <c r="J61"/>
  <c r="J62"/>
  <c r="J63"/>
  <c r="I63" s="1"/>
  <c r="J64"/>
  <c r="J65"/>
  <c r="J66"/>
  <c r="J67"/>
  <c r="I67" s="1"/>
  <c r="J68"/>
  <c r="J69"/>
  <c r="J70"/>
  <c r="J71"/>
  <c r="I71" s="1"/>
  <c r="J72"/>
  <c r="I72" s="1"/>
  <c r="J73"/>
  <c r="J74"/>
  <c r="J75"/>
  <c r="I75" s="1"/>
  <c r="J76"/>
  <c r="I76" s="1"/>
  <c r="J77"/>
  <c r="J78"/>
  <c r="J79"/>
  <c r="I79" s="1"/>
  <c r="J80"/>
  <c r="J81"/>
  <c r="J82"/>
  <c r="J83"/>
  <c r="I83" s="1"/>
  <c r="J84"/>
  <c r="J85"/>
  <c r="J86"/>
  <c r="J87"/>
  <c r="I87" s="1"/>
  <c r="J88"/>
  <c r="I88" s="1"/>
  <c r="J89"/>
  <c r="J90"/>
  <c r="J91"/>
  <c r="I91" s="1"/>
  <c r="J92"/>
  <c r="I92" s="1"/>
  <c r="J93"/>
  <c r="J94"/>
  <c r="J95"/>
  <c r="I95" s="1"/>
  <c r="J96"/>
  <c r="J97"/>
  <c r="J98"/>
  <c r="J99"/>
  <c r="I99" s="1"/>
  <c r="J100"/>
  <c r="J101"/>
  <c r="J102"/>
  <c r="J103"/>
  <c r="I103" s="1"/>
  <c r="J104"/>
  <c r="I104" s="1"/>
  <c r="J105"/>
  <c r="J106"/>
  <c r="J107"/>
  <c r="I107" s="1"/>
  <c r="J108"/>
  <c r="I108" s="1"/>
  <c r="J109"/>
  <c r="J110"/>
  <c r="J111"/>
  <c r="I111" s="1"/>
  <c r="J112"/>
  <c r="J113"/>
  <c r="J114"/>
  <c r="J115"/>
  <c r="I115" s="1"/>
  <c r="J116"/>
  <c r="J117"/>
  <c r="J118"/>
  <c r="J119"/>
  <c r="I119" s="1"/>
  <c r="J120"/>
  <c r="I120" s="1"/>
  <c r="J121"/>
  <c r="J122"/>
  <c r="J123"/>
  <c r="I123" s="1"/>
  <c r="J124"/>
  <c r="I124" s="1"/>
  <c r="J125"/>
  <c r="J126"/>
  <c r="J127"/>
  <c r="I127" s="1"/>
  <c r="J128"/>
  <c r="J129"/>
  <c r="J130"/>
  <c r="J131"/>
  <c r="I131" s="1"/>
  <c r="J132"/>
  <c r="J133"/>
  <c r="J134"/>
  <c r="J135"/>
  <c r="I135" s="1"/>
  <c r="J136"/>
  <c r="I136" s="1"/>
  <c r="J137"/>
  <c r="J138"/>
  <c r="J139"/>
  <c r="I139" s="1"/>
  <c r="J140"/>
  <c r="I140" s="1"/>
  <c r="J141"/>
  <c r="J142"/>
  <c r="J143"/>
  <c r="I143" s="1"/>
  <c r="J144"/>
  <c r="J145"/>
  <c r="J146"/>
  <c r="J147"/>
  <c r="I147" s="1"/>
  <c r="J148"/>
  <c r="J149"/>
  <c r="J150"/>
  <c r="J151"/>
  <c r="I151" s="1"/>
  <c r="J152"/>
  <c r="I152" s="1"/>
  <c r="J153"/>
  <c r="J154"/>
  <c r="J155"/>
  <c r="I155" s="1"/>
  <c r="J156"/>
  <c r="I156" s="1"/>
  <c r="J157"/>
  <c r="J158"/>
  <c r="J159"/>
  <c r="I159" s="1"/>
  <c r="J160"/>
  <c r="J161"/>
  <c r="J162"/>
  <c r="J163"/>
  <c r="I163" s="1"/>
  <c r="J164"/>
  <c r="J165"/>
  <c r="J166"/>
  <c r="J167"/>
  <c r="I167" s="1"/>
  <c r="J168"/>
  <c r="I168" s="1"/>
  <c r="J169"/>
  <c r="J170"/>
  <c r="J171"/>
  <c r="I171" s="1"/>
  <c r="J172"/>
  <c r="I172" s="1"/>
  <c r="J173"/>
  <c r="J174"/>
  <c r="J175"/>
  <c r="I175" s="1"/>
  <c r="J176"/>
  <c r="J177"/>
  <c r="J178"/>
  <c r="J179"/>
  <c r="I179" s="1"/>
  <c r="J180"/>
  <c r="J181"/>
  <c r="J182"/>
  <c r="J183"/>
  <c r="I183" s="1"/>
  <c r="J184"/>
  <c r="I184" s="1"/>
  <c r="J185"/>
  <c r="J186"/>
  <c r="J187"/>
  <c r="I187" s="1"/>
  <c r="J188"/>
  <c r="I188" s="1"/>
  <c r="J189"/>
  <c r="J190"/>
  <c r="J191"/>
  <c r="I191" s="1"/>
  <c r="J192"/>
  <c r="J193"/>
  <c r="J194"/>
  <c r="J195"/>
  <c r="I195" s="1"/>
  <c r="J196"/>
  <c r="J197"/>
  <c r="J198"/>
  <c r="J199"/>
  <c r="I199" s="1"/>
  <c r="J200"/>
  <c r="I200" s="1"/>
  <c r="J201"/>
  <c r="J202"/>
  <c r="J203"/>
  <c r="I203" s="1"/>
  <c r="J204"/>
  <c r="I204" s="1"/>
  <c r="J205"/>
  <c r="J206"/>
  <c r="J207"/>
  <c r="I207" s="1"/>
  <c r="J208"/>
  <c r="J209"/>
  <c r="J210"/>
  <c r="J211"/>
  <c r="I211" s="1"/>
  <c r="J212"/>
  <c r="J213"/>
  <c r="J214"/>
  <c r="J215"/>
  <c r="I215" s="1"/>
  <c r="J216"/>
  <c r="I216" s="1"/>
  <c r="J217"/>
  <c r="J218"/>
  <c r="J219"/>
  <c r="I219" s="1"/>
  <c r="J220"/>
  <c r="I220" s="1"/>
  <c r="J221"/>
  <c r="J222"/>
  <c r="J223"/>
  <c r="I223" s="1"/>
  <c r="J224"/>
  <c r="J225"/>
  <c r="J226"/>
  <c r="J227"/>
  <c r="I227" s="1"/>
  <c r="J228"/>
  <c r="J229"/>
  <c r="J230"/>
  <c r="J231"/>
  <c r="I231" s="1"/>
  <c r="J232"/>
  <c r="I232" s="1"/>
  <c r="J233"/>
  <c r="J234"/>
  <c r="J235"/>
  <c r="I235" s="1"/>
  <c r="J236"/>
  <c r="I236" s="1"/>
  <c r="J237"/>
  <c r="J238"/>
  <c r="J239"/>
  <c r="I239" s="1"/>
  <c r="J240"/>
  <c r="J241"/>
  <c r="J242"/>
  <c r="J243"/>
  <c r="I243" s="1"/>
  <c r="J244"/>
  <c r="J245"/>
  <c r="J246"/>
  <c r="J247"/>
  <c r="I247" s="1"/>
  <c r="J248"/>
  <c r="I248" s="1"/>
  <c r="J249"/>
  <c r="J250"/>
  <c r="J251"/>
  <c r="I251" s="1"/>
  <c r="J252"/>
  <c r="I252" s="1"/>
  <c r="J6"/>
  <c r="G233"/>
  <c r="G225"/>
  <c r="G224"/>
  <c r="G223"/>
  <c r="G213"/>
  <c r="G179"/>
  <c r="G176"/>
  <c r="G170"/>
  <c r="G161"/>
  <c r="G155"/>
  <c r="G154"/>
  <c r="G153"/>
  <c r="G136"/>
  <c r="G120"/>
  <c r="G119"/>
  <c r="G118"/>
  <c r="G23"/>
  <c r="G22"/>
  <c r="I9"/>
  <c r="I10"/>
  <c r="I13"/>
  <c r="I14"/>
  <c r="I16"/>
  <c r="I17"/>
  <c r="I18"/>
  <c r="I20"/>
  <c r="I21"/>
  <c r="I22"/>
  <c r="I25"/>
  <c r="I26"/>
  <c r="I29"/>
  <c r="I30"/>
  <c r="I32"/>
  <c r="I33"/>
  <c r="I34"/>
  <c r="I36"/>
  <c r="I37"/>
  <c r="I38"/>
  <c r="I41"/>
  <c r="I42"/>
  <c r="I45"/>
  <c r="I46"/>
  <c r="I48"/>
  <c r="I49"/>
  <c r="I50"/>
  <c r="I52"/>
  <c r="I53"/>
  <c r="I54"/>
  <c r="I57"/>
  <c r="I58"/>
  <c r="I61"/>
  <c r="I62"/>
  <c r="I64"/>
  <c r="I65"/>
  <c r="I66"/>
  <c r="I68"/>
  <c r="I69"/>
  <c r="I70"/>
  <c r="I73"/>
  <c r="I74"/>
  <c r="I77"/>
  <c r="I78"/>
  <c r="I80"/>
  <c r="I81"/>
  <c r="I82"/>
  <c r="I84"/>
  <c r="I85"/>
  <c r="I86"/>
  <c r="I89"/>
  <c r="I90"/>
  <c r="I93"/>
  <c r="I94"/>
  <c r="I96"/>
  <c r="I97"/>
  <c r="I98"/>
  <c r="I100"/>
  <c r="I101"/>
  <c r="I102"/>
  <c r="I105"/>
  <c r="I106"/>
  <c r="I109"/>
  <c r="I110"/>
  <c r="I112"/>
  <c r="I113"/>
  <c r="I114"/>
  <c r="I116"/>
  <c r="I117"/>
  <c r="I118"/>
  <c r="I121"/>
  <c r="I122"/>
  <c r="I125"/>
  <c r="I126"/>
  <c r="I128"/>
  <c r="I129"/>
  <c r="I130"/>
  <c r="I132"/>
  <c r="I133"/>
  <c r="I134"/>
  <c r="I137"/>
  <c r="I138"/>
  <c r="I141"/>
  <c r="I142"/>
  <c r="I144"/>
  <c r="I145"/>
  <c r="I146"/>
  <c r="I148"/>
  <c r="I149"/>
  <c r="I150"/>
  <c r="I153"/>
  <c r="I154"/>
  <c r="I157"/>
  <c r="I158"/>
  <c r="I160"/>
  <c r="I161"/>
  <c r="I162"/>
  <c r="I164"/>
  <c r="I165"/>
  <c r="I166"/>
  <c r="I169"/>
  <c r="I170"/>
  <c r="I173"/>
  <c r="I174"/>
  <c r="I176"/>
  <c r="I177"/>
  <c r="I178"/>
  <c r="I180"/>
  <c r="I181"/>
  <c r="I182"/>
  <c r="I185"/>
  <c r="I186"/>
  <c r="I189"/>
  <c r="I190"/>
  <c r="I192"/>
  <c r="I193"/>
  <c r="I194"/>
  <c r="I196"/>
  <c r="I197"/>
  <c r="I198"/>
  <c r="I201"/>
  <c r="I202"/>
  <c r="I205"/>
  <c r="I206"/>
  <c r="I208"/>
  <c r="I209"/>
  <c r="I210"/>
  <c r="I212"/>
  <c r="I213"/>
  <c r="I214"/>
  <c r="I217"/>
  <c r="I218"/>
  <c r="I221"/>
  <c r="I222"/>
  <c r="I224"/>
  <c r="I225"/>
  <c r="I226"/>
  <c r="I228"/>
  <c r="I229"/>
  <c r="I230"/>
  <c r="I233"/>
  <c r="I234"/>
  <c r="I237"/>
  <c r="I238"/>
  <c r="I240"/>
  <c r="I241"/>
  <c r="I242"/>
  <c r="I244"/>
  <c r="I245"/>
  <c r="I246"/>
  <c r="I249"/>
  <c r="I250"/>
  <c r="I6"/>
</calcChain>
</file>

<file path=xl/sharedStrings.xml><?xml version="1.0" encoding="utf-8"?>
<sst xmlns="http://schemas.openxmlformats.org/spreadsheetml/2006/main" count="945" uniqueCount="287">
  <si>
    <t>№</t>
  </si>
  <si>
    <t>Раскрой</t>
  </si>
  <si>
    <t>Остаток, (тн)</t>
  </si>
  <si>
    <t>Прим.</t>
  </si>
  <si>
    <t>х/а</t>
  </si>
  <si>
    <t>ков</t>
  </si>
  <si>
    <t>09Г2С</t>
  </si>
  <si>
    <t>ков.</t>
  </si>
  <si>
    <t>12Х18Н10Т</t>
  </si>
  <si>
    <t>12Х2Н4А</t>
  </si>
  <si>
    <t>12Х2НВФА</t>
  </si>
  <si>
    <t>12ХН3А</t>
  </si>
  <si>
    <t>обточ</t>
  </si>
  <si>
    <t>20Х</t>
  </si>
  <si>
    <t>20Х13</t>
  </si>
  <si>
    <t>20ХГСА</t>
  </si>
  <si>
    <t>20ХН3А</t>
  </si>
  <si>
    <t>25ХГСА</t>
  </si>
  <si>
    <t>30Х</t>
  </si>
  <si>
    <t>30ХГСА</t>
  </si>
  <si>
    <t>34ХН3МА</t>
  </si>
  <si>
    <t>35Х</t>
  </si>
  <si>
    <t>38Х2Н2МА</t>
  </si>
  <si>
    <t>38ХМ</t>
  </si>
  <si>
    <t>38ХН3МА</t>
  </si>
  <si>
    <t>40Х</t>
  </si>
  <si>
    <t>40Х2Н2МА</t>
  </si>
  <si>
    <t>45Г</t>
  </si>
  <si>
    <t>45ХН</t>
  </si>
  <si>
    <t xml:space="preserve">45ХН </t>
  </si>
  <si>
    <t>4Х5МФС</t>
  </si>
  <si>
    <t>5СП</t>
  </si>
  <si>
    <t>5ХВ2С</t>
  </si>
  <si>
    <t>5ХНВ</t>
  </si>
  <si>
    <t>5ХНМ</t>
  </si>
  <si>
    <t>9ХС</t>
  </si>
  <si>
    <t>У10А</t>
  </si>
  <si>
    <t>У8А</t>
  </si>
  <si>
    <t>Х12МФ</t>
  </si>
  <si>
    <t>ХВГ</t>
  </si>
  <si>
    <t>полоса</t>
  </si>
  <si>
    <t>200х300</t>
  </si>
  <si>
    <t>200х290</t>
  </si>
  <si>
    <t>200х280</t>
  </si>
  <si>
    <t>240х785</t>
  </si>
  <si>
    <t>210х330</t>
  </si>
  <si>
    <t>220х325</t>
  </si>
  <si>
    <t>300х520</t>
  </si>
  <si>
    <t>200х500</t>
  </si>
  <si>
    <t>280х400</t>
  </si>
  <si>
    <t>400х1400</t>
  </si>
  <si>
    <t>410х600</t>
  </si>
  <si>
    <t>330х520</t>
  </si>
  <si>
    <t>370х510</t>
  </si>
  <si>
    <t>430х600</t>
  </si>
  <si>
    <t>330х400</t>
  </si>
  <si>
    <t>300х800</t>
  </si>
  <si>
    <t>200х295</t>
  </si>
  <si>
    <t>360х360</t>
  </si>
  <si>
    <t>180х2820</t>
  </si>
  <si>
    <t>180х2830</t>
  </si>
  <si>
    <t>220х340</t>
  </si>
  <si>
    <t>220х330</t>
  </si>
  <si>
    <t>370х1310</t>
  </si>
  <si>
    <t>400х500</t>
  </si>
  <si>
    <t>400х540</t>
  </si>
  <si>
    <t>360х1280</t>
  </si>
  <si>
    <t>375х460</t>
  </si>
  <si>
    <t>390х560</t>
  </si>
  <si>
    <t>260х1270</t>
  </si>
  <si>
    <t>360х1300</t>
  </si>
  <si>
    <t>12Х2Н4А-Ш</t>
  </si>
  <si>
    <t>350х1115</t>
  </si>
  <si>
    <t>145х230</t>
  </si>
  <si>
    <t>140х230</t>
  </si>
  <si>
    <t>125х265</t>
  </si>
  <si>
    <t>130х270</t>
  </si>
  <si>
    <t>145х335</t>
  </si>
  <si>
    <t>420х620</t>
  </si>
  <si>
    <t>440х740</t>
  </si>
  <si>
    <t>310х530</t>
  </si>
  <si>
    <t>490х600</t>
  </si>
  <si>
    <t>330х590</t>
  </si>
  <si>
    <t>440х600</t>
  </si>
  <si>
    <t>400х480</t>
  </si>
  <si>
    <t>380х540</t>
  </si>
  <si>
    <t>360х460</t>
  </si>
  <si>
    <t>365х480</t>
  </si>
  <si>
    <t>380х480</t>
  </si>
  <si>
    <t>355х490</t>
  </si>
  <si>
    <t>200х135</t>
  </si>
  <si>
    <t>340х480</t>
  </si>
  <si>
    <t>160х280</t>
  </si>
  <si>
    <t>410х570</t>
  </si>
  <si>
    <t>520х800</t>
  </si>
  <si>
    <t>535х790</t>
  </si>
  <si>
    <t>370х1090</t>
  </si>
  <si>
    <t>360х1100</t>
  </si>
  <si>
    <t>490х820</t>
  </si>
  <si>
    <t>500х2170</t>
  </si>
  <si>
    <t>200х230</t>
  </si>
  <si>
    <t>150х460</t>
  </si>
  <si>
    <t>410х975</t>
  </si>
  <si>
    <t>160х210</t>
  </si>
  <si>
    <t>155х210</t>
  </si>
  <si>
    <t>155х370</t>
  </si>
  <si>
    <t>155х350</t>
  </si>
  <si>
    <t>160х380</t>
  </si>
  <si>
    <t>145х190</t>
  </si>
  <si>
    <t>235х480</t>
  </si>
  <si>
    <t>300х1410</t>
  </si>
  <si>
    <t>100х1700</t>
  </si>
  <si>
    <t>585х780</t>
  </si>
  <si>
    <t>5ХГСВА</t>
  </si>
  <si>
    <t>280х390</t>
  </si>
  <si>
    <t>!ков</t>
  </si>
  <si>
    <t>5ХГСВФ</t>
  </si>
  <si>
    <t>150х285</t>
  </si>
  <si>
    <t>155х290</t>
  </si>
  <si>
    <t>165х285</t>
  </si>
  <si>
    <t>160х310</t>
  </si>
  <si>
    <t>200х420</t>
  </si>
  <si>
    <t>195х410</t>
  </si>
  <si>
    <t>195х420</t>
  </si>
  <si>
    <t>200х410</t>
  </si>
  <si>
    <t>205х410</t>
  </si>
  <si>
    <t>230х335</t>
  </si>
  <si>
    <t>200х1020</t>
  </si>
  <si>
    <t>415х1930</t>
  </si>
  <si>
    <t>415х1925</t>
  </si>
  <si>
    <t>190х1040</t>
  </si>
  <si>
    <t>190х1010</t>
  </si>
  <si>
    <t>200х1060</t>
  </si>
  <si>
    <t>ЭИ736Ш</t>
  </si>
  <si>
    <t>200х1000</t>
  </si>
  <si>
    <t>200х1460</t>
  </si>
  <si>
    <t>420х1230</t>
  </si>
  <si>
    <t>г/к</t>
  </si>
  <si>
    <t>40х3005</t>
  </si>
  <si>
    <t>40х3130</t>
  </si>
  <si>
    <t>295х420</t>
  </si>
  <si>
    <t>90х1590</t>
  </si>
  <si>
    <t>195х200</t>
  </si>
  <si>
    <t>420х1250</t>
  </si>
  <si>
    <t>420х1960</t>
  </si>
  <si>
    <t>420х1930</t>
  </si>
  <si>
    <t>100х3225</t>
  </si>
  <si>
    <t>08КП</t>
  </si>
  <si>
    <t>АК33-СВ</t>
  </si>
  <si>
    <t>АК32-ШСВ</t>
  </si>
  <si>
    <t>810х2570</t>
  </si>
  <si>
    <t>405х2070</t>
  </si>
  <si>
    <t>45Г2</t>
  </si>
  <si>
    <t>Металл (Марка)</t>
  </si>
  <si>
    <t>Тип профиля</t>
  </si>
  <si>
    <t>Размер (диаметр)</t>
  </si>
  <si>
    <r>
      <t xml:space="preserve">Утверждено
Генеральный директор
ООО "СтальОптТорг"                                                                        </t>
    </r>
    <r>
      <rPr>
        <u/>
        <sz val="12"/>
        <rFont val="Calibri"/>
        <family val="2"/>
        <charset val="204"/>
      </rPr>
      <t xml:space="preserve">                                              (Кузнецов М.С.)</t>
    </r>
  </si>
  <si>
    <t>строг.</t>
  </si>
  <si>
    <t>12Х2НМФА</t>
  </si>
  <si>
    <t>643х1500</t>
  </si>
  <si>
    <t>667х1975</t>
  </si>
  <si>
    <t>988х1387</t>
  </si>
  <si>
    <t>508х2005</t>
  </si>
  <si>
    <t>527х1660</t>
  </si>
  <si>
    <t>630х1712</t>
  </si>
  <si>
    <t>665х1525</t>
  </si>
  <si>
    <t>420х1830</t>
  </si>
  <si>
    <t>36ХНМФА</t>
  </si>
  <si>
    <t>55СЛ</t>
  </si>
  <si>
    <t>415х1500</t>
  </si>
  <si>
    <t>635х1522</t>
  </si>
  <si>
    <t>415х1905</t>
  </si>
  <si>
    <t>390х970</t>
  </si>
  <si>
    <t>395х875</t>
  </si>
  <si>
    <t>390х1000</t>
  </si>
  <si>
    <t>420х870</t>
  </si>
  <si>
    <t>385х390</t>
  </si>
  <si>
    <t>ЭП310Ш</t>
  </si>
  <si>
    <t>170х630</t>
  </si>
  <si>
    <t>170х635</t>
  </si>
  <si>
    <t>170х640</t>
  </si>
  <si>
    <t>170х650</t>
  </si>
  <si>
    <t>165х630</t>
  </si>
  <si>
    <t>150х740</t>
  </si>
  <si>
    <t>260х920</t>
  </si>
  <si>
    <t>260х940</t>
  </si>
  <si>
    <t>255х930</t>
  </si>
  <si>
    <t>4Х5В2ФС (ЭИ958)</t>
  </si>
  <si>
    <t>190х3340</t>
  </si>
  <si>
    <t>200х2230</t>
  </si>
  <si>
    <t>180х640</t>
  </si>
  <si>
    <t>195х3300</t>
  </si>
  <si>
    <t>210х230</t>
  </si>
  <si>
    <t>20х4750</t>
  </si>
  <si>
    <t>3Х2М2ФА (ЭИ76)</t>
  </si>
  <si>
    <t>610х860</t>
  </si>
  <si>
    <t>605х860</t>
  </si>
  <si>
    <t>305х1060</t>
  </si>
  <si>
    <t>295х1070</t>
  </si>
  <si>
    <t>310х1055</t>
  </si>
  <si>
    <t>300х1035</t>
  </si>
  <si>
    <t>295х1040</t>
  </si>
  <si>
    <t>Цена до 5 тн, руб/тн с НДС</t>
  </si>
  <si>
    <t>Цена свыше 5 тн, руб/тн с НДС</t>
  </si>
  <si>
    <t>Цена до 1 тн, руб/тн с НДС</t>
  </si>
  <si>
    <t>300х2455</t>
  </si>
  <si>
    <t>300х2460</t>
  </si>
  <si>
    <t>300х2550</t>
  </si>
  <si>
    <t>300х2830</t>
  </si>
  <si>
    <t>20Х23Н13</t>
  </si>
  <si>
    <t>840х1500</t>
  </si>
  <si>
    <t>855х1510</t>
  </si>
  <si>
    <t>г. Нижний Новгород.
Тел. +7 (831) 291-33-97
Эл. почта stalopttorg@inbox.ru</t>
  </si>
  <si>
    <t>Примечания:
1. Минимальная сумма заказа от 5000 рублей,
2. Отгрузка производится при условии 100% предоплаты со склада в г. Нижнем Новгороде 
    (Сормовский район города), после поступления денежных средств на расчетный счет
     Поставщика.
3. Отгрузка производится только в открытый автотранспорт с верхней погрузкой.
4. Для отгрузки необходимо наличие ПАСПОРТА и ОРИГИНАЛА ДОВЕРЕННОСТИ.
5. Скидка, указанная в настоящем прайсе, предоставляется на суммарный объем заказа.
6. Дата и время погрузки необходимо согласовывать заранее.
7. Дополнительную информацию можно получить по телефону +7 (831) 291-33-97 или по эл.
     почте stalopttorg@inbox.ru
8. За малотоннажность взимается приплата, которая отображена в настоящем прайсе,
9. Данный прайс-лист носит исключительно информационный характер и ни при каких 
     условиях не является публичной офертой, определяемой положениями ч. 2 ст. 437
     Гражданского кодекса Российской Федерации.</t>
  </si>
  <si>
    <t>25х3510</t>
  </si>
  <si>
    <t>300х780</t>
  </si>
  <si>
    <t>300х810</t>
  </si>
  <si>
    <t>обт.</t>
  </si>
  <si>
    <t>28х80</t>
  </si>
  <si>
    <t>84х2500</t>
  </si>
  <si>
    <t>470х500</t>
  </si>
  <si>
    <t>150х200</t>
  </si>
  <si>
    <t>900х100</t>
  </si>
  <si>
    <t>300х330</t>
  </si>
  <si>
    <t>415х1715</t>
  </si>
  <si>
    <t>495х1985</t>
  </si>
  <si>
    <t>гк</t>
  </si>
  <si>
    <t>195х355</t>
  </si>
  <si>
    <t>420х425</t>
  </si>
  <si>
    <t>755х925</t>
  </si>
  <si>
    <t>100х970</t>
  </si>
  <si>
    <t>370х1580</t>
  </si>
  <si>
    <t>285х2450</t>
  </si>
  <si>
    <t xml:space="preserve">38ХА </t>
  </si>
  <si>
    <t>280х550</t>
  </si>
  <si>
    <t>154х2265</t>
  </si>
  <si>
    <t>101х1900</t>
  </si>
  <si>
    <t>153х1325</t>
  </si>
  <si>
    <t>153х1235</t>
  </si>
  <si>
    <t>25х2645</t>
  </si>
  <si>
    <t>130х595</t>
  </si>
  <si>
    <t>190х490</t>
  </si>
  <si>
    <t>265х625</t>
  </si>
  <si>
    <t>420х525</t>
  </si>
  <si>
    <t>420х530</t>
  </si>
  <si>
    <t>315х420</t>
  </si>
  <si>
    <t>590х2635</t>
  </si>
  <si>
    <t>595х2645</t>
  </si>
  <si>
    <t>595х2750</t>
  </si>
  <si>
    <t>605х2685</t>
  </si>
  <si>
    <t>610х2645</t>
  </si>
  <si>
    <t>10СП</t>
  </si>
  <si>
    <t>600х2760</t>
  </si>
  <si>
    <t>605х2540</t>
  </si>
  <si>
    <t>605х2550</t>
  </si>
  <si>
    <t>380х450</t>
  </si>
  <si>
    <t>380х380</t>
  </si>
  <si>
    <t>40ХФА</t>
  </si>
  <si>
    <t>620х650</t>
  </si>
  <si>
    <t>425х1555</t>
  </si>
  <si>
    <t>233х720</t>
  </si>
  <si>
    <t>515х630</t>
  </si>
  <si>
    <t>210х250</t>
  </si>
  <si>
    <t>230х270</t>
  </si>
  <si>
    <t>530х570</t>
  </si>
  <si>
    <t>240х725</t>
  </si>
  <si>
    <t>260х620</t>
  </si>
  <si>
    <t>260х865</t>
  </si>
  <si>
    <t>260х870</t>
  </si>
  <si>
    <t>220х1340</t>
  </si>
  <si>
    <t>175х2510</t>
  </si>
  <si>
    <t>100х2665</t>
  </si>
  <si>
    <t>280х300</t>
  </si>
  <si>
    <t>160х450</t>
  </si>
  <si>
    <t>340х365</t>
  </si>
  <si>
    <t>275х360</t>
  </si>
  <si>
    <t>275х365</t>
  </si>
  <si>
    <t>330х360</t>
  </si>
  <si>
    <t>190х3132</t>
  </si>
  <si>
    <t>9Х5ВФ</t>
  </si>
  <si>
    <t>410х1590</t>
  </si>
  <si>
    <t>720х740</t>
  </si>
  <si>
    <t>102х1200</t>
  </si>
  <si>
    <t>152х1775</t>
  </si>
  <si>
    <t>200х1097</t>
  </si>
  <si>
    <t>173х1100</t>
  </si>
  <si>
    <t>465х690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</si>
</sst>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_ ;[Red]\-#,##0\ "/>
  </numFmts>
  <fonts count="28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46">
    <xf numFmtId="0" fontId="0" fillId="0" borderId="0" xfId="0"/>
    <xf numFmtId="0" fontId="19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166" fontId="19" fillId="24" borderId="10" xfId="0" applyNumberFormat="1" applyFont="1" applyFill="1" applyBorder="1" applyAlignment="1">
      <alignment horizontal="center" vertical="center" wrapText="1"/>
    </xf>
    <xf numFmtId="166" fontId="19" fillId="2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19" fillId="0" borderId="13" xfId="0" applyNumberFormat="1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166" fontId="19" fillId="0" borderId="15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6" fontId="19" fillId="0" borderId="19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164" fontId="19" fillId="24" borderId="2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5" fontId="18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left" vertical="center" wrapText="1"/>
    </xf>
    <xf numFmtId="0" fontId="19" fillId="25" borderId="0" xfId="0" applyFont="1" applyFill="1" applyAlignment="1">
      <alignment horizontal="left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10</xdr:col>
      <xdr:colOff>390525</xdr:colOff>
      <xdr:row>2</xdr:row>
      <xdr:rowOff>0</xdr:rowOff>
    </xdr:to>
    <xdr:pic>
      <xdr:nvPicPr>
        <xdr:cNvPr id="1775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9525"/>
          <a:ext cx="7524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1</xdr:row>
      <xdr:rowOff>552450</xdr:rowOff>
    </xdr:from>
    <xdr:to>
      <xdr:col>10</xdr:col>
      <xdr:colOff>257175</xdr:colOff>
      <xdr:row>1</xdr:row>
      <xdr:rowOff>904875</xdr:rowOff>
    </xdr:to>
    <xdr:sp macro="" textlink="">
      <xdr:nvSpPr>
        <xdr:cNvPr id="3" name="TextBox 2"/>
        <xdr:cNvSpPr txBox="1"/>
      </xdr:nvSpPr>
      <xdr:spPr>
        <a:xfrm>
          <a:off x="4076700" y="742950"/>
          <a:ext cx="3505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tx1"/>
              </a:solidFill>
            </a:rPr>
            <a:t>Нажмите, для возврата в главное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9"/>
  <sheetViews>
    <sheetView tabSelected="1" workbookViewId="0">
      <selection activeCell="A4" sqref="A4"/>
    </sheetView>
  </sheetViews>
  <sheetFormatPr defaultRowHeight="15"/>
  <cols>
    <col min="1" max="1" width="2" customWidth="1"/>
    <col min="2" max="2" width="5.85546875" bestFit="1" customWidth="1"/>
    <col min="3" max="3" width="21.28515625" bestFit="1" customWidth="1"/>
    <col min="4" max="4" width="11.7109375" customWidth="1"/>
    <col min="5" max="5" width="11.85546875" customWidth="1"/>
    <col min="6" max="6" width="11.7109375" customWidth="1"/>
    <col min="7" max="7" width="9.140625" bestFit="1" customWidth="1"/>
    <col min="8" max="8" width="10.7109375" customWidth="1"/>
    <col min="9" max="9" width="12.7109375" style="8" customWidth="1"/>
    <col min="10" max="10" width="12" style="8" customWidth="1"/>
    <col min="11" max="11" width="13" style="5" customWidth="1"/>
  </cols>
  <sheetData>
    <row r="2" spans="2:11" ht="103.5" customHeight="1" thickBot="1"/>
    <row r="3" spans="2:11" ht="51" customHeight="1" thickBot="1">
      <c r="B3" s="43" t="s">
        <v>212</v>
      </c>
      <c r="C3" s="44"/>
      <c r="D3" s="44"/>
      <c r="E3" s="44"/>
      <c r="F3" s="44"/>
      <c r="G3" s="44"/>
      <c r="H3" s="44"/>
      <c r="I3" s="44"/>
      <c r="J3" s="44"/>
      <c r="K3" s="45"/>
    </row>
    <row r="4" spans="2:11" ht="13.5" customHeight="1" thickBot="1"/>
    <row r="5" spans="2:11" ht="71.25" customHeight="1" thickBot="1">
      <c r="B5" s="4" t="s">
        <v>0</v>
      </c>
      <c r="C5" s="1" t="s">
        <v>153</v>
      </c>
      <c r="D5" s="1" t="s">
        <v>154</v>
      </c>
      <c r="E5" s="1" t="s">
        <v>155</v>
      </c>
      <c r="F5" s="2" t="s">
        <v>1</v>
      </c>
      <c r="G5" s="3" t="s">
        <v>2</v>
      </c>
      <c r="H5" s="33" t="s">
        <v>3</v>
      </c>
      <c r="I5" s="6" t="s">
        <v>204</v>
      </c>
      <c r="J5" s="6" t="s">
        <v>202</v>
      </c>
      <c r="K5" s="7" t="s">
        <v>203</v>
      </c>
    </row>
    <row r="6" spans="2:11" ht="15.75">
      <c r="B6" s="26">
        <v>1</v>
      </c>
      <c r="C6" s="12">
        <v>10</v>
      </c>
      <c r="D6" s="12" t="s">
        <v>40</v>
      </c>
      <c r="E6" s="12">
        <v>170</v>
      </c>
      <c r="F6" s="13" t="s">
        <v>41</v>
      </c>
      <c r="G6" s="14">
        <v>8.5999999999999993E-2</v>
      </c>
      <c r="H6" s="15" t="s">
        <v>5</v>
      </c>
      <c r="I6" s="10">
        <f>J6+2500</f>
        <v>103300</v>
      </c>
      <c r="J6" s="10">
        <f>ROUNDUP(K6*1.07,-2)</f>
        <v>100800</v>
      </c>
      <c r="K6" s="16">
        <v>94200</v>
      </c>
    </row>
    <row r="7" spans="2:11" ht="15.75">
      <c r="B7" s="27">
        <v>2</v>
      </c>
      <c r="C7" s="17">
        <v>10</v>
      </c>
      <c r="D7" s="17" t="s">
        <v>40</v>
      </c>
      <c r="E7" s="17">
        <v>170</v>
      </c>
      <c r="F7" s="18" t="s">
        <v>42</v>
      </c>
      <c r="G7" s="19">
        <v>8.4000000000000005E-2</v>
      </c>
      <c r="H7" s="20" t="s">
        <v>4</v>
      </c>
      <c r="I7" s="9">
        <f t="shared" ref="I7:I70" si="0">J7+2500</f>
        <v>103300</v>
      </c>
      <c r="J7" s="9">
        <f t="shared" ref="J7:J70" si="1">ROUNDUP(K7*1.07,-2)</f>
        <v>100800</v>
      </c>
      <c r="K7" s="21">
        <v>94200</v>
      </c>
    </row>
    <row r="8" spans="2:11" ht="15.75">
      <c r="B8" s="27">
        <v>3</v>
      </c>
      <c r="C8" s="17">
        <v>10</v>
      </c>
      <c r="D8" s="17" t="s">
        <v>40</v>
      </c>
      <c r="E8" s="17">
        <v>175</v>
      </c>
      <c r="F8" s="18" t="s">
        <v>43</v>
      </c>
      <c r="G8" s="19">
        <v>8.5999999999999993E-2</v>
      </c>
      <c r="H8" s="20" t="s">
        <v>4</v>
      </c>
      <c r="I8" s="9">
        <f t="shared" si="0"/>
        <v>103300</v>
      </c>
      <c r="J8" s="9">
        <f t="shared" si="1"/>
        <v>100800</v>
      </c>
      <c r="K8" s="21">
        <v>94200</v>
      </c>
    </row>
    <row r="9" spans="2:11" ht="15.75">
      <c r="B9" s="27">
        <v>4</v>
      </c>
      <c r="C9" s="17">
        <v>15</v>
      </c>
      <c r="D9" s="17" t="s">
        <v>40</v>
      </c>
      <c r="E9" s="17">
        <v>160</v>
      </c>
      <c r="F9" s="18" t="s">
        <v>44</v>
      </c>
      <c r="G9" s="19">
        <v>0.24</v>
      </c>
      <c r="H9" s="20" t="s">
        <v>5</v>
      </c>
      <c r="I9" s="9">
        <f t="shared" si="0"/>
        <v>103300</v>
      </c>
      <c r="J9" s="9">
        <f t="shared" si="1"/>
        <v>100800</v>
      </c>
      <c r="K9" s="21">
        <v>94200</v>
      </c>
    </row>
    <row r="10" spans="2:11" ht="15.75">
      <c r="B10" s="27">
        <v>5</v>
      </c>
      <c r="C10" s="17">
        <v>20</v>
      </c>
      <c r="D10" s="17" t="s">
        <v>40</v>
      </c>
      <c r="E10" s="17">
        <v>28</v>
      </c>
      <c r="F10" s="18" t="s">
        <v>218</v>
      </c>
      <c r="G10" s="19">
        <v>3.7999999999999999E-2</v>
      </c>
      <c r="H10" s="20" t="s">
        <v>137</v>
      </c>
      <c r="I10" s="9">
        <f t="shared" si="0"/>
        <v>103300</v>
      </c>
      <c r="J10" s="9">
        <f t="shared" si="1"/>
        <v>100800</v>
      </c>
      <c r="K10" s="21">
        <v>94200</v>
      </c>
    </row>
    <row r="11" spans="2:11" ht="15.75">
      <c r="B11" s="27">
        <v>6</v>
      </c>
      <c r="C11" s="17">
        <v>20</v>
      </c>
      <c r="D11" s="17" t="s">
        <v>40</v>
      </c>
      <c r="E11" s="17">
        <v>160</v>
      </c>
      <c r="F11" s="18" t="s">
        <v>46</v>
      </c>
      <c r="G11" s="19">
        <v>0.1</v>
      </c>
      <c r="H11" s="20" t="s">
        <v>5</v>
      </c>
      <c r="I11" s="9">
        <f t="shared" si="0"/>
        <v>111400</v>
      </c>
      <c r="J11" s="9">
        <f t="shared" si="1"/>
        <v>108900</v>
      </c>
      <c r="K11" s="21">
        <v>101700</v>
      </c>
    </row>
    <row r="12" spans="2:11" ht="15.75">
      <c r="B12" s="27">
        <v>7</v>
      </c>
      <c r="C12" s="17">
        <v>20</v>
      </c>
      <c r="D12" s="17" t="s">
        <v>40</v>
      </c>
      <c r="E12" s="17">
        <v>160</v>
      </c>
      <c r="F12" s="18" t="s">
        <v>47</v>
      </c>
      <c r="G12" s="19">
        <v>0.20499999999999999</v>
      </c>
      <c r="H12" s="20" t="s">
        <v>5</v>
      </c>
      <c r="I12" s="9">
        <f t="shared" si="0"/>
        <v>111400</v>
      </c>
      <c r="J12" s="9">
        <f t="shared" si="1"/>
        <v>108900</v>
      </c>
      <c r="K12" s="21">
        <v>101700</v>
      </c>
    </row>
    <row r="13" spans="2:11" ht="15.75">
      <c r="B13" s="27">
        <v>8</v>
      </c>
      <c r="C13" s="17">
        <v>20</v>
      </c>
      <c r="D13" s="17" t="s">
        <v>40</v>
      </c>
      <c r="E13" s="17">
        <v>235</v>
      </c>
      <c r="F13" s="18" t="s">
        <v>48</v>
      </c>
      <c r="G13" s="19">
        <v>0.20499999999999999</v>
      </c>
      <c r="H13" s="20"/>
      <c r="I13" s="9">
        <f t="shared" si="0"/>
        <v>111400</v>
      </c>
      <c r="J13" s="9">
        <f t="shared" si="1"/>
        <v>108900</v>
      </c>
      <c r="K13" s="21">
        <v>101700</v>
      </c>
    </row>
    <row r="14" spans="2:11" ht="15.75">
      <c r="B14" s="27">
        <v>9</v>
      </c>
      <c r="C14" s="34">
        <v>30</v>
      </c>
      <c r="D14" s="34" t="s">
        <v>40</v>
      </c>
      <c r="E14" s="34">
        <v>85</v>
      </c>
      <c r="F14" s="37" t="s">
        <v>140</v>
      </c>
      <c r="G14" s="35">
        <v>9.5000000000000001E-2</v>
      </c>
      <c r="H14" s="38" t="s">
        <v>5</v>
      </c>
      <c r="I14" s="9">
        <f t="shared" si="0"/>
        <v>111400</v>
      </c>
      <c r="J14" s="9">
        <f t="shared" si="1"/>
        <v>108900</v>
      </c>
      <c r="K14" s="21">
        <v>101700</v>
      </c>
    </row>
    <row r="15" spans="2:11" ht="15.75">
      <c r="B15" s="27">
        <v>10</v>
      </c>
      <c r="C15" s="17">
        <v>35</v>
      </c>
      <c r="D15" s="17" t="s">
        <v>40</v>
      </c>
      <c r="E15" s="17">
        <v>180</v>
      </c>
      <c r="F15" s="18" t="s">
        <v>258</v>
      </c>
      <c r="G15" s="19">
        <v>0.63500000000000001</v>
      </c>
      <c r="H15" s="20" t="s">
        <v>7</v>
      </c>
      <c r="I15" s="9">
        <f t="shared" si="0"/>
        <v>111400</v>
      </c>
      <c r="J15" s="9">
        <f t="shared" si="1"/>
        <v>108900</v>
      </c>
      <c r="K15" s="21">
        <v>101700</v>
      </c>
    </row>
    <row r="16" spans="2:11" ht="15.75">
      <c r="B16" s="27">
        <v>11</v>
      </c>
      <c r="C16" s="17">
        <v>35</v>
      </c>
      <c r="D16" s="17" t="s">
        <v>40</v>
      </c>
      <c r="E16" s="17">
        <v>190</v>
      </c>
      <c r="F16" s="18" t="s">
        <v>49</v>
      </c>
      <c r="G16" s="19">
        <v>0.19</v>
      </c>
      <c r="H16" s="20" t="s">
        <v>5</v>
      </c>
      <c r="I16" s="9">
        <f t="shared" si="0"/>
        <v>111400</v>
      </c>
      <c r="J16" s="9">
        <f t="shared" si="1"/>
        <v>108900</v>
      </c>
      <c r="K16" s="21">
        <v>101700</v>
      </c>
    </row>
    <row r="17" spans="2:11" ht="15.75">
      <c r="B17" s="27">
        <v>12</v>
      </c>
      <c r="C17" s="17">
        <v>40</v>
      </c>
      <c r="D17" s="17" t="s">
        <v>40</v>
      </c>
      <c r="E17" s="17">
        <v>100</v>
      </c>
      <c r="F17" s="18" t="s">
        <v>50</v>
      </c>
      <c r="G17" s="19">
        <v>0.49</v>
      </c>
      <c r="H17" s="20" t="s">
        <v>5</v>
      </c>
      <c r="I17" s="9">
        <f t="shared" si="0"/>
        <v>111400</v>
      </c>
      <c r="J17" s="9">
        <f t="shared" si="1"/>
        <v>108900</v>
      </c>
      <c r="K17" s="21">
        <v>101700</v>
      </c>
    </row>
    <row r="18" spans="2:11" ht="15.75">
      <c r="B18" s="27">
        <v>13</v>
      </c>
      <c r="C18" s="17">
        <v>40</v>
      </c>
      <c r="D18" s="17" t="s">
        <v>40</v>
      </c>
      <c r="E18" s="17">
        <v>100</v>
      </c>
      <c r="F18" s="18" t="s">
        <v>243</v>
      </c>
      <c r="G18" s="19">
        <v>0.18</v>
      </c>
      <c r="H18" s="20" t="s">
        <v>5</v>
      </c>
      <c r="I18" s="9">
        <f t="shared" si="0"/>
        <v>111400</v>
      </c>
      <c r="J18" s="9">
        <f t="shared" si="1"/>
        <v>108900</v>
      </c>
      <c r="K18" s="21">
        <v>101700</v>
      </c>
    </row>
    <row r="19" spans="2:11" ht="15.75">
      <c r="B19" s="27">
        <v>14</v>
      </c>
      <c r="C19" s="17">
        <v>40</v>
      </c>
      <c r="D19" s="17" t="s">
        <v>40</v>
      </c>
      <c r="E19" s="17">
        <v>100</v>
      </c>
      <c r="F19" s="18" t="s">
        <v>244</v>
      </c>
      <c r="G19" s="19">
        <v>0.17499999999999999</v>
      </c>
      <c r="H19" s="20" t="s">
        <v>5</v>
      </c>
      <c r="I19" s="9">
        <f t="shared" si="0"/>
        <v>111400</v>
      </c>
      <c r="J19" s="9">
        <f t="shared" si="1"/>
        <v>108900</v>
      </c>
      <c r="K19" s="21">
        <v>101700</v>
      </c>
    </row>
    <row r="20" spans="2:11" ht="15.75">
      <c r="B20" s="27">
        <v>15</v>
      </c>
      <c r="C20" s="17">
        <v>40</v>
      </c>
      <c r="D20" s="17" t="s">
        <v>40</v>
      </c>
      <c r="E20" s="17">
        <v>155</v>
      </c>
      <c r="F20" s="18" t="s">
        <v>52</v>
      </c>
      <c r="G20" s="19">
        <v>0.28000000000000003</v>
      </c>
      <c r="H20" s="20" t="s">
        <v>5</v>
      </c>
      <c r="I20" s="9">
        <f t="shared" si="0"/>
        <v>111400</v>
      </c>
      <c r="J20" s="9">
        <f t="shared" si="1"/>
        <v>108900</v>
      </c>
      <c r="K20" s="21">
        <v>101700</v>
      </c>
    </row>
    <row r="21" spans="2:11" ht="15.75">
      <c r="B21" s="27">
        <v>16</v>
      </c>
      <c r="C21" s="17">
        <v>40</v>
      </c>
      <c r="D21" s="17" t="s">
        <v>40</v>
      </c>
      <c r="E21" s="17">
        <v>190</v>
      </c>
      <c r="F21" s="18" t="s">
        <v>259</v>
      </c>
      <c r="G21" s="19">
        <v>1.0149999999999999</v>
      </c>
      <c r="H21" s="20" t="s">
        <v>5</v>
      </c>
      <c r="I21" s="9">
        <f t="shared" si="0"/>
        <v>111400</v>
      </c>
      <c r="J21" s="9">
        <f t="shared" si="1"/>
        <v>108900</v>
      </c>
      <c r="K21" s="21">
        <v>101700</v>
      </c>
    </row>
    <row r="22" spans="2:11" ht="15.75">
      <c r="B22" s="27">
        <v>17</v>
      </c>
      <c r="C22" s="17">
        <v>45</v>
      </c>
      <c r="D22" s="17" t="s">
        <v>40</v>
      </c>
      <c r="E22" s="17">
        <v>12</v>
      </c>
      <c r="F22" s="18" t="s">
        <v>193</v>
      </c>
      <c r="G22" s="19">
        <f>0.27-0.008</f>
        <v>0.26200000000000001</v>
      </c>
      <c r="H22" s="20" t="s">
        <v>137</v>
      </c>
      <c r="I22" s="9">
        <f t="shared" si="0"/>
        <v>103300</v>
      </c>
      <c r="J22" s="9">
        <f t="shared" si="1"/>
        <v>100800</v>
      </c>
      <c r="K22" s="21">
        <v>94200</v>
      </c>
    </row>
    <row r="23" spans="2:11" ht="15.75">
      <c r="B23" s="27">
        <v>18</v>
      </c>
      <c r="C23" s="17">
        <v>45</v>
      </c>
      <c r="D23" s="17" t="s">
        <v>40</v>
      </c>
      <c r="E23" s="17">
        <v>60</v>
      </c>
      <c r="F23" s="18" t="s">
        <v>219</v>
      </c>
      <c r="G23" s="19">
        <f>1.615-0.208-0.105-0.079</f>
        <v>1.2230000000000001</v>
      </c>
      <c r="H23" s="20" t="s">
        <v>137</v>
      </c>
      <c r="I23" s="9">
        <f t="shared" si="0"/>
        <v>103300</v>
      </c>
      <c r="J23" s="9">
        <f t="shared" si="1"/>
        <v>100800</v>
      </c>
      <c r="K23" s="21">
        <v>94200</v>
      </c>
    </row>
    <row r="24" spans="2:11" ht="15.75">
      <c r="B24" s="27">
        <v>19</v>
      </c>
      <c r="C24" s="17">
        <v>45</v>
      </c>
      <c r="D24" s="17" t="s">
        <v>40</v>
      </c>
      <c r="E24" s="17">
        <v>60</v>
      </c>
      <c r="F24" s="18" t="s">
        <v>245</v>
      </c>
      <c r="G24" s="19">
        <v>6.2E-2</v>
      </c>
      <c r="H24" s="20" t="s">
        <v>137</v>
      </c>
      <c r="I24" s="9">
        <f t="shared" si="0"/>
        <v>113600</v>
      </c>
      <c r="J24" s="9">
        <f t="shared" si="1"/>
        <v>111100</v>
      </c>
      <c r="K24" s="21">
        <v>103800</v>
      </c>
    </row>
    <row r="25" spans="2:11" ht="15.75">
      <c r="B25" s="27">
        <v>20</v>
      </c>
      <c r="C25" s="17">
        <v>45</v>
      </c>
      <c r="D25" s="17" t="s">
        <v>40</v>
      </c>
      <c r="E25" s="17">
        <v>60</v>
      </c>
      <c r="F25" s="18" t="s">
        <v>55</v>
      </c>
      <c r="G25" s="19">
        <v>6.2E-2</v>
      </c>
      <c r="H25" s="20" t="s">
        <v>137</v>
      </c>
      <c r="I25" s="9">
        <f t="shared" si="0"/>
        <v>113600</v>
      </c>
      <c r="J25" s="9">
        <f t="shared" si="1"/>
        <v>111100</v>
      </c>
      <c r="K25" s="21">
        <v>103800</v>
      </c>
    </row>
    <row r="26" spans="2:11" ht="15.75">
      <c r="B26" s="27">
        <v>21</v>
      </c>
      <c r="C26" s="17">
        <v>45</v>
      </c>
      <c r="D26" s="17" t="s">
        <v>40</v>
      </c>
      <c r="E26" s="17">
        <v>90</v>
      </c>
      <c r="F26" s="18" t="s">
        <v>227</v>
      </c>
      <c r="G26" s="19">
        <v>0.05</v>
      </c>
      <c r="H26" s="20" t="s">
        <v>137</v>
      </c>
      <c r="I26" s="9">
        <f t="shared" si="0"/>
        <v>122300</v>
      </c>
      <c r="J26" s="9">
        <f t="shared" si="1"/>
        <v>119800</v>
      </c>
      <c r="K26" s="21">
        <v>111900</v>
      </c>
    </row>
    <row r="27" spans="2:11" ht="15.75">
      <c r="B27" s="27">
        <v>22</v>
      </c>
      <c r="C27" s="17">
        <v>45</v>
      </c>
      <c r="D27" s="17" t="s">
        <v>40</v>
      </c>
      <c r="E27" s="17">
        <v>90</v>
      </c>
      <c r="F27" s="18" t="s">
        <v>228</v>
      </c>
      <c r="G27" s="19">
        <v>0.125</v>
      </c>
      <c r="H27" s="20" t="s">
        <v>137</v>
      </c>
      <c r="I27" s="9">
        <f t="shared" si="0"/>
        <v>122300</v>
      </c>
      <c r="J27" s="9">
        <f t="shared" si="1"/>
        <v>119800</v>
      </c>
      <c r="K27" s="21">
        <v>111900</v>
      </c>
    </row>
    <row r="28" spans="2:11" ht="15.75">
      <c r="B28" s="27">
        <v>23</v>
      </c>
      <c r="C28" s="17">
        <v>45</v>
      </c>
      <c r="D28" s="17" t="s">
        <v>40</v>
      </c>
      <c r="E28" s="17">
        <v>90</v>
      </c>
      <c r="F28" s="18" t="s">
        <v>229</v>
      </c>
      <c r="G28" s="19">
        <v>0.49</v>
      </c>
      <c r="H28" s="20" t="s">
        <v>137</v>
      </c>
      <c r="I28" s="9">
        <f t="shared" si="0"/>
        <v>122300</v>
      </c>
      <c r="J28" s="9">
        <f t="shared" si="1"/>
        <v>119800</v>
      </c>
      <c r="K28" s="21">
        <v>111900</v>
      </c>
    </row>
    <row r="29" spans="2:11" ht="15.75">
      <c r="B29" s="27">
        <v>24</v>
      </c>
      <c r="C29" s="17">
        <v>45</v>
      </c>
      <c r="D29" s="17" t="s">
        <v>40</v>
      </c>
      <c r="E29" s="17">
        <v>95</v>
      </c>
      <c r="F29" s="18" t="s">
        <v>230</v>
      </c>
      <c r="G29" s="19">
        <v>0.08</v>
      </c>
      <c r="H29" s="20" t="s">
        <v>5</v>
      </c>
      <c r="I29" s="9">
        <f t="shared" si="0"/>
        <v>111400</v>
      </c>
      <c r="J29" s="9">
        <f t="shared" si="1"/>
        <v>108900</v>
      </c>
      <c r="K29" s="21">
        <v>101700</v>
      </c>
    </row>
    <row r="30" spans="2:11" ht="15.75">
      <c r="B30" s="27">
        <v>25</v>
      </c>
      <c r="C30" s="17">
        <v>45</v>
      </c>
      <c r="D30" s="17" t="s">
        <v>40</v>
      </c>
      <c r="E30" s="17">
        <v>100</v>
      </c>
      <c r="F30" s="18" t="s">
        <v>53</v>
      </c>
      <c r="G30" s="19">
        <v>0.16</v>
      </c>
      <c r="H30" s="20" t="s">
        <v>5</v>
      </c>
      <c r="I30" s="9">
        <f t="shared" si="0"/>
        <v>111400</v>
      </c>
      <c r="J30" s="9">
        <f t="shared" si="1"/>
        <v>108900</v>
      </c>
      <c r="K30" s="21">
        <v>101700</v>
      </c>
    </row>
    <row r="31" spans="2:11" ht="15.75">
      <c r="B31" s="27">
        <v>26</v>
      </c>
      <c r="C31" s="17">
        <v>45</v>
      </c>
      <c r="D31" s="17" t="s">
        <v>40</v>
      </c>
      <c r="E31" s="17">
        <v>125</v>
      </c>
      <c r="F31" s="18" t="s">
        <v>260</v>
      </c>
      <c r="G31" s="19">
        <v>0.16500000000000001</v>
      </c>
      <c r="H31" s="20" t="s">
        <v>5</v>
      </c>
      <c r="I31" s="9">
        <f t="shared" si="0"/>
        <v>128500</v>
      </c>
      <c r="J31" s="9">
        <f t="shared" si="1"/>
        <v>126000</v>
      </c>
      <c r="K31" s="21">
        <v>117700</v>
      </c>
    </row>
    <row r="32" spans="2:11" ht="15.75">
      <c r="B32" s="27">
        <v>27</v>
      </c>
      <c r="C32" s="17">
        <v>45</v>
      </c>
      <c r="D32" s="17" t="s">
        <v>40</v>
      </c>
      <c r="E32" s="17">
        <v>155</v>
      </c>
      <c r="F32" s="18" t="s">
        <v>215</v>
      </c>
      <c r="G32" s="19">
        <v>0.28499999999999998</v>
      </c>
      <c r="H32" s="20" t="s">
        <v>5</v>
      </c>
      <c r="I32" s="9">
        <f t="shared" si="0"/>
        <v>111400</v>
      </c>
      <c r="J32" s="9">
        <f t="shared" si="1"/>
        <v>108900</v>
      </c>
      <c r="K32" s="21">
        <v>101700</v>
      </c>
    </row>
    <row r="33" spans="2:11" ht="15.75">
      <c r="B33" s="27">
        <v>28</v>
      </c>
      <c r="C33" s="17">
        <v>45</v>
      </c>
      <c r="D33" s="17" t="s">
        <v>40</v>
      </c>
      <c r="E33" s="17">
        <v>155</v>
      </c>
      <c r="F33" s="18" t="s">
        <v>56</v>
      </c>
      <c r="G33" s="19">
        <v>0.28999999999999998</v>
      </c>
      <c r="H33" s="20" t="s">
        <v>5</v>
      </c>
      <c r="I33" s="9">
        <f t="shared" si="0"/>
        <v>111400</v>
      </c>
      <c r="J33" s="9">
        <f t="shared" si="1"/>
        <v>108900</v>
      </c>
      <c r="K33" s="21">
        <v>101700</v>
      </c>
    </row>
    <row r="34" spans="2:11" ht="15.75">
      <c r="B34" s="27">
        <v>29</v>
      </c>
      <c r="C34" s="17">
        <v>45</v>
      </c>
      <c r="D34" s="17" t="s">
        <v>40</v>
      </c>
      <c r="E34" s="17">
        <v>155</v>
      </c>
      <c r="F34" s="18" t="s">
        <v>216</v>
      </c>
      <c r="G34" s="19">
        <v>0.32500000000000001</v>
      </c>
      <c r="H34" s="20" t="s">
        <v>5</v>
      </c>
      <c r="I34" s="9">
        <f t="shared" si="0"/>
        <v>111400</v>
      </c>
      <c r="J34" s="9">
        <f t="shared" si="1"/>
        <v>108900</v>
      </c>
      <c r="K34" s="21">
        <v>101700</v>
      </c>
    </row>
    <row r="35" spans="2:11" ht="15.75">
      <c r="B35" s="27">
        <v>30</v>
      </c>
      <c r="C35" s="17">
        <v>45</v>
      </c>
      <c r="D35" s="17" t="s">
        <v>40</v>
      </c>
      <c r="E35" s="17">
        <v>155</v>
      </c>
      <c r="F35" s="18" t="s">
        <v>261</v>
      </c>
      <c r="G35" s="19">
        <v>0.44500000000000001</v>
      </c>
      <c r="H35" s="20" t="s">
        <v>7</v>
      </c>
      <c r="I35" s="9">
        <f t="shared" si="0"/>
        <v>111400</v>
      </c>
      <c r="J35" s="9">
        <f t="shared" si="1"/>
        <v>108900</v>
      </c>
      <c r="K35" s="21">
        <v>101700</v>
      </c>
    </row>
    <row r="36" spans="2:11" ht="15.75">
      <c r="B36" s="27">
        <v>31</v>
      </c>
      <c r="C36" s="17">
        <v>45</v>
      </c>
      <c r="D36" s="17" t="s">
        <v>40</v>
      </c>
      <c r="E36" s="17">
        <v>160</v>
      </c>
      <c r="F36" s="18" t="s">
        <v>262</v>
      </c>
      <c r="G36" s="19">
        <v>6.5000000000000002E-2</v>
      </c>
      <c r="H36" s="20" t="s">
        <v>217</v>
      </c>
      <c r="I36" s="9">
        <f t="shared" si="0"/>
        <v>111400</v>
      </c>
      <c r="J36" s="9">
        <f t="shared" si="1"/>
        <v>108900</v>
      </c>
      <c r="K36" s="21">
        <v>101700</v>
      </c>
    </row>
    <row r="37" spans="2:11" ht="15.75">
      <c r="B37" s="27">
        <v>32</v>
      </c>
      <c r="C37" s="17">
        <v>45</v>
      </c>
      <c r="D37" s="17" t="s">
        <v>40</v>
      </c>
      <c r="E37" s="17">
        <v>160</v>
      </c>
      <c r="F37" s="18" t="s">
        <v>55</v>
      </c>
      <c r="G37" s="19">
        <v>0.19</v>
      </c>
      <c r="H37" s="20" t="s">
        <v>5</v>
      </c>
      <c r="I37" s="9">
        <f t="shared" si="0"/>
        <v>111400</v>
      </c>
      <c r="J37" s="9">
        <f t="shared" si="1"/>
        <v>108900</v>
      </c>
      <c r="K37" s="21">
        <v>101700</v>
      </c>
    </row>
    <row r="38" spans="2:11" ht="15.75">
      <c r="B38" s="27">
        <v>33</v>
      </c>
      <c r="C38" s="17">
        <v>45</v>
      </c>
      <c r="D38" s="17" t="s">
        <v>40</v>
      </c>
      <c r="E38" s="17">
        <v>165</v>
      </c>
      <c r="F38" s="18" t="s">
        <v>263</v>
      </c>
      <c r="G38" s="19">
        <v>8.5000000000000006E-2</v>
      </c>
      <c r="H38" s="20" t="s">
        <v>217</v>
      </c>
      <c r="I38" s="9">
        <f t="shared" si="0"/>
        <v>111400</v>
      </c>
      <c r="J38" s="9">
        <f t="shared" si="1"/>
        <v>108900</v>
      </c>
      <c r="K38" s="21">
        <v>101700</v>
      </c>
    </row>
    <row r="39" spans="2:11" ht="15.75">
      <c r="B39" s="27">
        <v>34</v>
      </c>
      <c r="C39" s="17">
        <v>45</v>
      </c>
      <c r="D39" s="17" t="s">
        <v>40</v>
      </c>
      <c r="E39" s="17">
        <v>175</v>
      </c>
      <c r="F39" s="18" t="s">
        <v>57</v>
      </c>
      <c r="G39" s="19">
        <v>8.5999999999999993E-2</v>
      </c>
      <c r="H39" s="20" t="s">
        <v>5</v>
      </c>
      <c r="I39" s="9">
        <f t="shared" si="0"/>
        <v>111400</v>
      </c>
      <c r="J39" s="9">
        <f t="shared" si="1"/>
        <v>108900</v>
      </c>
      <c r="K39" s="21">
        <v>101700</v>
      </c>
    </row>
    <row r="40" spans="2:11" ht="15.75">
      <c r="B40" s="27">
        <v>35</v>
      </c>
      <c r="C40" s="17">
        <v>45</v>
      </c>
      <c r="D40" s="17" t="s">
        <v>40</v>
      </c>
      <c r="E40" s="17">
        <v>180</v>
      </c>
      <c r="F40" s="18" t="s">
        <v>41</v>
      </c>
      <c r="G40" s="19">
        <v>0.10199999999999999</v>
      </c>
      <c r="H40" s="20" t="s">
        <v>5</v>
      </c>
      <c r="I40" s="9">
        <f t="shared" si="0"/>
        <v>111400</v>
      </c>
      <c r="J40" s="9">
        <f t="shared" si="1"/>
        <v>108900</v>
      </c>
      <c r="K40" s="21">
        <v>101700</v>
      </c>
    </row>
    <row r="41" spans="2:11" ht="15.75">
      <c r="B41" s="27">
        <v>36</v>
      </c>
      <c r="C41" s="17">
        <v>45</v>
      </c>
      <c r="D41" s="17" t="s">
        <v>40</v>
      </c>
      <c r="E41" s="17">
        <v>180</v>
      </c>
      <c r="F41" s="18" t="s">
        <v>42</v>
      </c>
      <c r="G41" s="19">
        <v>8.5999999999999993E-2</v>
      </c>
      <c r="H41" s="20" t="s">
        <v>5</v>
      </c>
      <c r="I41" s="9">
        <f t="shared" si="0"/>
        <v>111400</v>
      </c>
      <c r="J41" s="9">
        <f t="shared" si="1"/>
        <v>108900</v>
      </c>
      <c r="K41" s="21">
        <v>101700</v>
      </c>
    </row>
    <row r="42" spans="2:11" ht="15.75">
      <c r="B42" s="27">
        <v>37</v>
      </c>
      <c r="C42" s="17">
        <v>45</v>
      </c>
      <c r="D42" s="17" t="s">
        <v>40</v>
      </c>
      <c r="E42" s="17">
        <v>180</v>
      </c>
      <c r="F42" s="18" t="s">
        <v>42</v>
      </c>
      <c r="G42" s="19">
        <v>8.7999999999999995E-2</v>
      </c>
      <c r="H42" s="20" t="s">
        <v>5</v>
      </c>
      <c r="I42" s="9">
        <f t="shared" si="0"/>
        <v>111400</v>
      </c>
      <c r="J42" s="9">
        <f t="shared" si="1"/>
        <v>108900</v>
      </c>
      <c r="K42" s="21">
        <v>101700</v>
      </c>
    </row>
    <row r="43" spans="2:11" ht="15.75">
      <c r="B43" s="27">
        <v>38</v>
      </c>
      <c r="C43" s="17">
        <v>45</v>
      </c>
      <c r="D43" s="17" t="s">
        <v>40</v>
      </c>
      <c r="E43" s="17">
        <v>180</v>
      </c>
      <c r="F43" s="18" t="s">
        <v>42</v>
      </c>
      <c r="G43" s="19">
        <v>8.5999999999999993E-2</v>
      </c>
      <c r="H43" s="20" t="s">
        <v>5</v>
      </c>
      <c r="I43" s="9">
        <f t="shared" si="0"/>
        <v>111400</v>
      </c>
      <c r="J43" s="9">
        <f t="shared" si="1"/>
        <v>108900</v>
      </c>
      <c r="K43" s="21">
        <v>101700</v>
      </c>
    </row>
    <row r="44" spans="2:11" ht="15.75">
      <c r="B44" s="27">
        <v>39</v>
      </c>
      <c r="C44" s="17">
        <v>45</v>
      </c>
      <c r="D44" s="17" t="s">
        <v>40</v>
      </c>
      <c r="E44" s="17">
        <v>180</v>
      </c>
      <c r="F44" s="18" t="s">
        <v>43</v>
      </c>
      <c r="G44" s="19">
        <v>8.5999999999999993E-2</v>
      </c>
      <c r="H44" s="20" t="s">
        <v>5</v>
      </c>
      <c r="I44" s="9">
        <f t="shared" si="0"/>
        <v>111400</v>
      </c>
      <c r="J44" s="9">
        <f t="shared" si="1"/>
        <v>108900</v>
      </c>
      <c r="K44" s="21">
        <v>101700</v>
      </c>
    </row>
    <row r="45" spans="2:11" ht="15.75">
      <c r="B45" s="27">
        <v>40</v>
      </c>
      <c r="C45" s="17">
        <v>45</v>
      </c>
      <c r="D45" s="17" t="s">
        <v>40</v>
      </c>
      <c r="E45" s="17">
        <v>180</v>
      </c>
      <c r="F45" s="18" t="s">
        <v>42</v>
      </c>
      <c r="G45" s="19">
        <v>8.5999999999999993E-2</v>
      </c>
      <c r="H45" s="20" t="s">
        <v>5</v>
      </c>
      <c r="I45" s="9">
        <f t="shared" si="0"/>
        <v>111400</v>
      </c>
      <c r="J45" s="9">
        <f t="shared" si="1"/>
        <v>108900</v>
      </c>
      <c r="K45" s="21">
        <v>101700</v>
      </c>
    </row>
    <row r="46" spans="2:11" ht="15.75">
      <c r="B46" s="27">
        <v>41</v>
      </c>
      <c r="C46" s="17">
        <v>45</v>
      </c>
      <c r="D46" s="17" t="s">
        <v>40</v>
      </c>
      <c r="E46" s="17">
        <v>180</v>
      </c>
      <c r="F46" s="18" t="s">
        <v>220</v>
      </c>
      <c r="G46" s="19">
        <v>0.39500000000000002</v>
      </c>
      <c r="H46" s="20" t="s">
        <v>7</v>
      </c>
      <c r="I46" s="9">
        <f t="shared" si="0"/>
        <v>111400</v>
      </c>
      <c r="J46" s="9">
        <f t="shared" si="1"/>
        <v>108900</v>
      </c>
      <c r="K46" s="21">
        <v>101700</v>
      </c>
    </row>
    <row r="47" spans="2:11" ht="15.75">
      <c r="B47" s="27">
        <v>42</v>
      </c>
      <c r="C47" s="17">
        <v>45</v>
      </c>
      <c r="D47" s="17" t="s">
        <v>40</v>
      </c>
      <c r="E47" s="17">
        <v>185</v>
      </c>
      <c r="F47" s="18" t="s">
        <v>58</v>
      </c>
      <c r="G47" s="19">
        <v>0.21</v>
      </c>
      <c r="H47" s="20" t="s">
        <v>5</v>
      </c>
      <c r="I47" s="9">
        <f t="shared" si="0"/>
        <v>111400</v>
      </c>
      <c r="J47" s="9">
        <f t="shared" si="1"/>
        <v>108900</v>
      </c>
      <c r="K47" s="21">
        <v>101700</v>
      </c>
    </row>
    <row r="48" spans="2:11" ht="15.75">
      <c r="B48" s="27">
        <v>43</v>
      </c>
      <c r="C48" s="17">
        <v>45</v>
      </c>
      <c r="D48" s="17" t="s">
        <v>40</v>
      </c>
      <c r="E48" s="17">
        <v>210</v>
      </c>
      <c r="F48" s="18" t="s">
        <v>264</v>
      </c>
      <c r="G48" s="19">
        <v>0.64</v>
      </c>
      <c r="H48" s="20" t="s">
        <v>5</v>
      </c>
      <c r="I48" s="9">
        <f t="shared" si="0"/>
        <v>111400</v>
      </c>
      <c r="J48" s="9">
        <f t="shared" si="1"/>
        <v>108900</v>
      </c>
      <c r="K48" s="21">
        <v>101700</v>
      </c>
    </row>
    <row r="49" spans="2:11" ht="15.75">
      <c r="B49" s="27">
        <v>44</v>
      </c>
      <c r="C49" s="17">
        <v>55</v>
      </c>
      <c r="D49" s="17" t="s">
        <v>40</v>
      </c>
      <c r="E49" s="17">
        <v>12</v>
      </c>
      <c r="F49" s="18" t="s">
        <v>239</v>
      </c>
      <c r="G49" s="19">
        <v>6.0000000000000001E-3</v>
      </c>
      <c r="H49" s="20" t="s">
        <v>137</v>
      </c>
      <c r="I49" s="9">
        <f t="shared" si="0"/>
        <v>90700</v>
      </c>
      <c r="J49" s="9">
        <f t="shared" si="1"/>
        <v>88200</v>
      </c>
      <c r="K49" s="21">
        <v>82400</v>
      </c>
    </row>
    <row r="50" spans="2:11" ht="15.75">
      <c r="B50" s="27">
        <v>45</v>
      </c>
      <c r="C50" s="17" t="s">
        <v>31</v>
      </c>
      <c r="D50" s="17" t="s">
        <v>40</v>
      </c>
      <c r="E50" s="17">
        <v>170</v>
      </c>
      <c r="F50" s="18" t="s">
        <v>59</v>
      </c>
      <c r="G50" s="19">
        <v>0.67900000000000005</v>
      </c>
      <c r="H50" s="20" t="s">
        <v>137</v>
      </c>
      <c r="I50" s="9">
        <f t="shared" si="0"/>
        <v>103300</v>
      </c>
      <c r="J50" s="9">
        <f t="shared" si="1"/>
        <v>100800</v>
      </c>
      <c r="K50" s="21">
        <v>94200</v>
      </c>
    </row>
    <row r="51" spans="2:11" ht="15.75">
      <c r="B51" s="27">
        <v>46</v>
      </c>
      <c r="C51" s="17" t="s">
        <v>31</v>
      </c>
      <c r="D51" s="17" t="s">
        <v>40</v>
      </c>
      <c r="E51" s="17">
        <v>170</v>
      </c>
      <c r="F51" s="18" t="s">
        <v>59</v>
      </c>
      <c r="G51" s="19">
        <v>0.67700000000000005</v>
      </c>
      <c r="H51" s="20" t="s">
        <v>137</v>
      </c>
      <c r="I51" s="9">
        <f t="shared" si="0"/>
        <v>103300</v>
      </c>
      <c r="J51" s="9">
        <f t="shared" si="1"/>
        <v>100800</v>
      </c>
      <c r="K51" s="21">
        <v>94200</v>
      </c>
    </row>
    <row r="52" spans="2:11" ht="15.75">
      <c r="B52" s="27">
        <v>47</v>
      </c>
      <c r="C52" s="17" t="s">
        <v>31</v>
      </c>
      <c r="D52" s="17" t="s">
        <v>40</v>
      </c>
      <c r="E52" s="17">
        <v>170</v>
      </c>
      <c r="F52" s="18" t="s">
        <v>60</v>
      </c>
      <c r="G52" s="19">
        <v>0.67900000000000005</v>
      </c>
      <c r="H52" s="20" t="s">
        <v>137</v>
      </c>
      <c r="I52" s="9">
        <f t="shared" si="0"/>
        <v>103300</v>
      </c>
      <c r="J52" s="9">
        <f t="shared" si="1"/>
        <v>100800</v>
      </c>
      <c r="K52" s="21">
        <v>94200</v>
      </c>
    </row>
    <row r="53" spans="2:11" ht="15.75">
      <c r="B53" s="27">
        <v>48</v>
      </c>
      <c r="C53" s="17" t="s">
        <v>31</v>
      </c>
      <c r="D53" s="17" t="s">
        <v>40</v>
      </c>
      <c r="E53" s="17">
        <v>170</v>
      </c>
      <c r="F53" s="18" t="s">
        <v>60</v>
      </c>
      <c r="G53" s="19">
        <v>0.67900000000000005</v>
      </c>
      <c r="H53" s="20" t="s">
        <v>137</v>
      </c>
      <c r="I53" s="9">
        <f t="shared" si="0"/>
        <v>103300</v>
      </c>
      <c r="J53" s="9">
        <f t="shared" si="1"/>
        <v>100800</v>
      </c>
      <c r="K53" s="21">
        <v>94200</v>
      </c>
    </row>
    <row r="54" spans="2:11" ht="15.75">
      <c r="B54" s="27">
        <v>49</v>
      </c>
      <c r="C54" s="17" t="s">
        <v>20</v>
      </c>
      <c r="D54" s="17" t="s">
        <v>40</v>
      </c>
      <c r="E54" s="17">
        <v>125</v>
      </c>
      <c r="F54" s="18" t="s">
        <v>265</v>
      </c>
      <c r="G54" s="19">
        <v>0.17499999999999999</v>
      </c>
      <c r="H54" s="20" t="s">
        <v>5</v>
      </c>
      <c r="I54" s="9">
        <f t="shared" si="0"/>
        <v>203000</v>
      </c>
      <c r="J54" s="9">
        <f t="shared" si="1"/>
        <v>200500</v>
      </c>
      <c r="K54" s="21">
        <v>187300</v>
      </c>
    </row>
    <row r="55" spans="2:11" ht="15.75">
      <c r="B55" s="27">
        <v>50</v>
      </c>
      <c r="C55" s="17" t="s">
        <v>20</v>
      </c>
      <c r="D55" s="17" t="s">
        <v>40</v>
      </c>
      <c r="E55" s="17">
        <v>135</v>
      </c>
      <c r="F55" s="18" t="s">
        <v>266</v>
      </c>
      <c r="G55" s="19">
        <v>0.19</v>
      </c>
      <c r="H55" s="20" t="s">
        <v>5</v>
      </c>
      <c r="I55" s="9">
        <f t="shared" si="0"/>
        <v>203000</v>
      </c>
      <c r="J55" s="9">
        <f t="shared" si="1"/>
        <v>200500</v>
      </c>
      <c r="K55" s="21">
        <v>187300</v>
      </c>
    </row>
    <row r="56" spans="2:11" ht="15.75">
      <c r="B56" s="27">
        <v>51</v>
      </c>
      <c r="C56" s="17" t="s">
        <v>20</v>
      </c>
      <c r="D56" s="17" t="s">
        <v>40</v>
      </c>
      <c r="E56" s="17">
        <v>140</v>
      </c>
      <c r="F56" s="18" t="s">
        <v>267</v>
      </c>
      <c r="G56" s="19">
        <v>0.26</v>
      </c>
      <c r="H56" s="20" t="s">
        <v>5</v>
      </c>
      <c r="I56" s="9">
        <f t="shared" si="0"/>
        <v>203000</v>
      </c>
      <c r="J56" s="9">
        <f t="shared" si="1"/>
        <v>200500</v>
      </c>
      <c r="K56" s="21">
        <v>187300</v>
      </c>
    </row>
    <row r="57" spans="2:11" ht="15.75">
      <c r="B57" s="27">
        <v>52</v>
      </c>
      <c r="C57" s="17" t="s">
        <v>20</v>
      </c>
      <c r="D57" s="17" t="s">
        <v>40</v>
      </c>
      <c r="E57" s="17">
        <v>145</v>
      </c>
      <c r="F57" s="18" t="s">
        <v>268</v>
      </c>
      <c r="G57" s="19">
        <v>0.26500000000000001</v>
      </c>
      <c r="H57" s="20" t="s">
        <v>5</v>
      </c>
      <c r="I57" s="9">
        <f t="shared" si="0"/>
        <v>203000</v>
      </c>
      <c r="J57" s="9">
        <f t="shared" si="1"/>
        <v>200500</v>
      </c>
      <c r="K57" s="21">
        <v>187300</v>
      </c>
    </row>
    <row r="58" spans="2:11" ht="15.75">
      <c r="B58" s="27">
        <v>53</v>
      </c>
      <c r="C58" s="17" t="s">
        <v>20</v>
      </c>
      <c r="D58" s="17" t="s">
        <v>40</v>
      </c>
      <c r="E58" s="17">
        <v>245</v>
      </c>
      <c r="F58" s="18" t="s">
        <v>184</v>
      </c>
      <c r="G58" s="19">
        <v>0.505</v>
      </c>
      <c r="H58" s="20" t="s">
        <v>5</v>
      </c>
      <c r="I58" s="9">
        <f t="shared" si="0"/>
        <v>203000</v>
      </c>
      <c r="J58" s="9">
        <f t="shared" si="1"/>
        <v>200500</v>
      </c>
      <c r="K58" s="21">
        <v>187300</v>
      </c>
    </row>
    <row r="59" spans="2:11" ht="15.75">
      <c r="B59" s="27">
        <v>54</v>
      </c>
      <c r="C59" s="17" t="s">
        <v>20</v>
      </c>
      <c r="D59" s="17" t="s">
        <v>40</v>
      </c>
      <c r="E59" s="17">
        <v>245</v>
      </c>
      <c r="F59" s="18" t="s">
        <v>185</v>
      </c>
      <c r="G59" s="19">
        <v>0.505</v>
      </c>
      <c r="H59" s="20" t="s">
        <v>5</v>
      </c>
      <c r="I59" s="9">
        <f t="shared" si="0"/>
        <v>203000</v>
      </c>
      <c r="J59" s="9">
        <f t="shared" si="1"/>
        <v>200500</v>
      </c>
      <c r="K59" s="21">
        <v>187300</v>
      </c>
    </row>
    <row r="60" spans="2:11" ht="15.75">
      <c r="B60" s="27">
        <v>55</v>
      </c>
      <c r="C60" s="17" t="s">
        <v>20</v>
      </c>
      <c r="D60" s="17" t="s">
        <v>40</v>
      </c>
      <c r="E60" s="17">
        <v>250</v>
      </c>
      <c r="F60" s="18" t="s">
        <v>186</v>
      </c>
      <c r="G60" s="19">
        <v>0.51</v>
      </c>
      <c r="H60" s="20" t="s">
        <v>5</v>
      </c>
      <c r="I60" s="9">
        <f t="shared" si="0"/>
        <v>203000</v>
      </c>
      <c r="J60" s="9">
        <f t="shared" si="1"/>
        <v>200500</v>
      </c>
      <c r="K60" s="21">
        <v>187300</v>
      </c>
    </row>
    <row r="61" spans="2:11" ht="15.75">
      <c r="B61" s="27">
        <v>56</v>
      </c>
      <c r="C61" s="17" t="s">
        <v>147</v>
      </c>
      <c r="D61" s="17" t="s">
        <v>40</v>
      </c>
      <c r="E61" s="17">
        <v>145</v>
      </c>
      <c r="F61" s="18" t="s">
        <v>246</v>
      </c>
      <c r="G61" s="19">
        <v>1.84</v>
      </c>
      <c r="H61" s="20" t="s">
        <v>137</v>
      </c>
      <c r="I61" s="9">
        <f t="shared" si="0"/>
        <v>111400</v>
      </c>
      <c r="J61" s="9">
        <f t="shared" si="1"/>
        <v>108900</v>
      </c>
      <c r="K61" s="21">
        <v>101700</v>
      </c>
    </row>
    <row r="62" spans="2:11" ht="15.75">
      <c r="B62" s="27">
        <v>57</v>
      </c>
      <c r="C62" s="17" t="s">
        <v>147</v>
      </c>
      <c r="D62" s="17" t="s">
        <v>40</v>
      </c>
      <c r="E62" s="17">
        <v>150</v>
      </c>
      <c r="F62" s="18" t="s">
        <v>247</v>
      </c>
      <c r="G62" s="19">
        <v>1.835</v>
      </c>
      <c r="H62" s="20" t="s">
        <v>137</v>
      </c>
      <c r="I62" s="9">
        <f t="shared" si="0"/>
        <v>111400</v>
      </c>
      <c r="J62" s="9">
        <f t="shared" si="1"/>
        <v>108900</v>
      </c>
      <c r="K62" s="21">
        <v>101700</v>
      </c>
    </row>
    <row r="63" spans="2:11" ht="15.75">
      <c r="B63" s="27">
        <v>58</v>
      </c>
      <c r="C63" s="17" t="s">
        <v>147</v>
      </c>
      <c r="D63" s="17" t="s">
        <v>40</v>
      </c>
      <c r="E63" s="17">
        <v>150</v>
      </c>
      <c r="F63" s="18" t="s">
        <v>248</v>
      </c>
      <c r="G63" s="19">
        <v>1.93</v>
      </c>
      <c r="H63" s="20" t="s">
        <v>137</v>
      </c>
      <c r="I63" s="9">
        <f t="shared" si="0"/>
        <v>111400</v>
      </c>
      <c r="J63" s="9">
        <f t="shared" si="1"/>
        <v>108900</v>
      </c>
      <c r="K63" s="21">
        <v>101700</v>
      </c>
    </row>
    <row r="64" spans="2:11" ht="15.75">
      <c r="B64" s="27">
        <v>59</v>
      </c>
      <c r="C64" s="17" t="s">
        <v>147</v>
      </c>
      <c r="D64" s="17" t="s">
        <v>40</v>
      </c>
      <c r="E64" s="17">
        <v>150</v>
      </c>
      <c r="F64" s="18" t="s">
        <v>249</v>
      </c>
      <c r="G64" s="19">
        <v>1.91</v>
      </c>
      <c r="H64" s="20" t="s">
        <v>137</v>
      </c>
      <c r="I64" s="9">
        <f t="shared" si="0"/>
        <v>111400</v>
      </c>
      <c r="J64" s="9">
        <f t="shared" si="1"/>
        <v>108900</v>
      </c>
      <c r="K64" s="21">
        <v>101700</v>
      </c>
    </row>
    <row r="65" spans="2:11" ht="15.75">
      <c r="B65" s="27">
        <v>60</v>
      </c>
      <c r="C65" s="17" t="s">
        <v>147</v>
      </c>
      <c r="D65" s="17" t="s">
        <v>40</v>
      </c>
      <c r="E65" s="17">
        <v>150</v>
      </c>
      <c r="F65" s="18" t="s">
        <v>250</v>
      </c>
      <c r="G65" s="19">
        <v>1.885</v>
      </c>
      <c r="H65" s="20" t="s">
        <v>137</v>
      </c>
      <c r="I65" s="9">
        <f t="shared" si="0"/>
        <v>111400</v>
      </c>
      <c r="J65" s="9">
        <f t="shared" si="1"/>
        <v>108900</v>
      </c>
      <c r="K65" s="21">
        <v>101700</v>
      </c>
    </row>
    <row r="66" spans="2:11" ht="15.75">
      <c r="B66" s="27">
        <v>61</v>
      </c>
      <c r="C66" s="17" t="s">
        <v>251</v>
      </c>
      <c r="D66" s="17" t="s">
        <v>40</v>
      </c>
      <c r="E66" s="17">
        <v>150</v>
      </c>
      <c r="F66" s="18" t="s">
        <v>252</v>
      </c>
      <c r="G66" s="19">
        <v>1.9950000000000001</v>
      </c>
      <c r="H66" s="20" t="s">
        <v>137</v>
      </c>
      <c r="I66" s="9">
        <f t="shared" si="0"/>
        <v>111400</v>
      </c>
      <c r="J66" s="9">
        <f t="shared" si="1"/>
        <v>108900</v>
      </c>
      <c r="K66" s="21">
        <v>101700</v>
      </c>
    </row>
    <row r="67" spans="2:11" ht="15.75">
      <c r="B67" s="27">
        <v>62</v>
      </c>
      <c r="C67" s="17" t="s">
        <v>251</v>
      </c>
      <c r="D67" s="17" t="s">
        <v>40</v>
      </c>
      <c r="E67" s="17">
        <v>150</v>
      </c>
      <c r="F67" s="18" t="s">
        <v>253</v>
      </c>
      <c r="G67" s="19">
        <v>1.86</v>
      </c>
      <c r="H67" s="20" t="s">
        <v>137</v>
      </c>
      <c r="I67" s="9">
        <f t="shared" si="0"/>
        <v>111400</v>
      </c>
      <c r="J67" s="9">
        <f t="shared" si="1"/>
        <v>108900</v>
      </c>
      <c r="K67" s="21">
        <v>101700</v>
      </c>
    </row>
    <row r="68" spans="2:11" ht="15.75">
      <c r="B68" s="27">
        <v>63</v>
      </c>
      <c r="C68" s="17" t="s">
        <v>251</v>
      </c>
      <c r="D68" s="17" t="s">
        <v>40</v>
      </c>
      <c r="E68" s="17">
        <v>150</v>
      </c>
      <c r="F68" s="18" t="s">
        <v>254</v>
      </c>
      <c r="G68" s="19">
        <v>1.855</v>
      </c>
      <c r="H68" s="20" t="s">
        <v>137</v>
      </c>
      <c r="I68" s="9">
        <f t="shared" si="0"/>
        <v>111400</v>
      </c>
      <c r="J68" s="9">
        <f t="shared" si="1"/>
        <v>108900</v>
      </c>
      <c r="K68" s="21">
        <v>101700</v>
      </c>
    </row>
    <row r="69" spans="2:11" ht="15.75">
      <c r="B69" s="27">
        <v>64</v>
      </c>
      <c r="C69" s="17" t="s">
        <v>6</v>
      </c>
      <c r="D69" s="17" t="s">
        <v>40</v>
      </c>
      <c r="E69" s="17">
        <v>9.4</v>
      </c>
      <c r="F69" s="18" t="s">
        <v>231</v>
      </c>
      <c r="G69" s="19">
        <v>4.2999999999999997E-2</v>
      </c>
      <c r="H69" s="20" t="s">
        <v>137</v>
      </c>
      <c r="I69" s="9">
        <f t="shared" si="0"/>
        <v>97000</v>
      </c>
      <c r="J69" s="9">
        <f t="shared" si="1"/>
        <v>94500</v>
      </c>
      <c r="K69" s="21">
        <v>88300</v>
      </c>
    </row>
    <row r="70" spans="2:11" ht="15.75">
      <c r="B70" s="27">
        <v>65</v>
      </c>
      <c r="C70" s="17" t="s">
        <v>8</v>
      </c>
      <c r="D70" s="17" t="s">
        <v>40</v>
      </c>
      <c r="E70" s="17">
        <v>180</v>
      </c>
      <c r="F70" s="18" t="s">
        <v>61</v>
      </c>
      <c r="G70" s="19">
        <v>0.13500000000000001</v>
      </c>
      <c r="H70" s="20" t="s">
        <v>5</v>
      </c>
      <c r="I70" s="9">
        <f t="shared" si="0"/>
        <v>632200</v>
      </c>
      <c r="J70" s="9">
        <f t="shared" si="1"/>
        <v>629700</v>
      </c>
      <c r="K70" s="21">
        <v>588500</v>
      </c>
    </row>
    <row r="71" spans="2:11" ht="15.75">
      <c r="B71" s="27">
        <v>66</v>
      </c>
      <c r="C71" s="17" t="s">
        <v>8</v>
      </c>
      <c r="D71" s="17" t="s">
        <v>40</v>
      </c>
      <c r="E71" s="17">
        <v>190</v>
      </c>
      <c r="F71" s="18" t="s">
        <v>62</v>
      </c>
      <c r="G71" s="19">
        <v>0.13500000000000001</v>
      </c>
      <c r="H71" s="20" t="s">
        <v>5</v>
      </c>
      <c r="I71" s="9">
        <f t="shared" ref="I71:I134" si="2">J71+2500</f>
        <v>632200</v>
      </c>
      <c r="J71" s="9">
        <f t="shared" ref="J71:J134" si="3">ROUNDUP(K71*1.07,-2)</f>
        <v>629700</v>
      </c>
      <c r="K71" s="21">
        <v>588500</v>
      </c>
    </row>
    <row r="72" spans="2:11" ht="15.75">
      <c r="B72" s="27">
        <v>67</v>
      </c>
      <c r="C72" s="17" t="s">
        <v>8</v>
      </c>
      <c r="D72" s="17" t="s">
        <v>40</v>
      </c>
      <c r="E72" s="17">
        <v>195</v>
      </c>
      <c r="F72" s="18" t="s">
        <v>62</v>
      </c>
      <c r="G72" s="19">
        <v>0.13500000000000001</v>
      </c>
      <c r="H72" s="20" t="s">
        <v>5</v>
      </c>
      <c r="I72" s="9">
        <f t="shared" si="2"/>
        <v>632200</v>
      </c>
      <c r="J72" s="9">
        <f t="shared" si="3"/>
        <v>629700</v>
      </c>
      <c r="K72" s="21">
        <v>588500</v>
      </c>
    </row>
    <row r="73" spans="2:11" ht="15.75">
      <c r="B73" s="27">
        <v>68</v>
      </c>
      <c r="C73" s="17" t="s">
        <v>9</v>
      </c>
      <c r="D73" s="17" t="s">
        <v>40</v>
      </c>
      <c r="E73" s="17">
        <v>75</v>
      </c>
      <c r="F73" s="18" t="s">
        <v>63</v>
      </c>
      <c r="G73" s="19">
        <v>0.32</v>
      </c>
      <c r="H73" s="20" t="s">
        <v>5</v>
      </c>
      <c r="I73" s="9">
        <f t="shared" si="2"/>
        <v>254400</v>
      </c>
      <c r="J73" s="9">
        <f t="shared" si="3"/>
        <v>251900</v>
      </c>
      <c r="K73" s="21">
        <v>235400</v>
      </c>
    </row>
    <row r="74" spans="2:11" ht="15.75">
      <c r="B74" s="27">
        <v>69</v>
      </c>
      <c r="C74" s="17" t="s">
        <v>9</v>
      </c>
      <c r="D74" s="17" t="s">
        <v>40</v>
      </c>
      <c r="E74" s="17">
        <v>75</v>
      </c>
      <c r="F74" s="18" t="s">
        <v>64</v>
      </c>
      <c r="G74" s="19">
        <v>0.14499999999999999</v>
      </c>
      <c r="H74" s="20" t="s">
        <v>5</v>
      </c>
      <c r="I74" s="9">
        <f t="shared" si="2"/>
        <v>254400</v>
      </c>
      <c r="J74" s="9">
        <f t="shared" si="3"/>
        <v>251900</v>
      </c>
      <c r="K74" s="21">
        <v>235400</v>
      </c>
    </row>
    <row r="75" spans="2:11" ht="15.75">
      <c r="B75" s="27">
        <v>70</v>
      </c>
      <c r="C75" s="17" t="s">
        <v>9</v>
      </c>
      <c r="D75" s="17" t="s">
        <v>40</v>
      </c>
      <c r="E75" s="17">
        <v>80</v>
      </c>
      <c r="F75" s="18" t="s">
        <v>65</v>
      </c>
      <c r="G75" s="19">
        <v>0.14499999999999999</v>
      </c>
      <c r="H75" s="20" t="s">
        <v>5</v>
      </c>
      <c r="I75" s="9">
        <f t="shared" si="2"/>
        <v>254400</v>
      </c>
      <c r="J75" s="9">
        <f t="shared" si="3"/>
        <v>251900</v>
      </c>
      <c r="K75" s="21">
        <v>235400</v>
      </c>
    </row>
    <row r="76" spans="2:11" ht="15.75">
      <c r="B76" s="27">
        <v>71</v>
      </c>
      <c r="C76" s="17" t="s">
        <v>9</v>
      </c>
      <c r="D76" s="17" t="s">
        <v>40</v>
      </c>
      <c r="E76" s="17">
        <v>85</v>
      </c>
      <c r="F76" s="18" t="s">
        <v>67</v>
      </c>
      <c r="G76" s="19">
        <v>0.115</v>
      </c>
      <c r="H76" s="20" t="s">
        <v>5</v>
      </c>
      <c r="I76" s="9">
        <f t="shared" si="2"/>
        <v>254400</v>
      </c>
      <c r="J76" s="9">
        <f t="shared" si="3"/>
        <v>251900</v>
      </c>
      <c r="K76" s="21">
        <v>235400</v>
      </c>
    </row>
    <row r="77" spans="2:11" ht="15.75">
      <c r="B77" s="27">
        <v>72</v>
      </c>
      <c r="C77" s="17" t="s">
        <v>9</v>
      </c>
      <c r="D77" s="17" t="s">
        <v>40</v>
      </c>
      <c r="E77" s="17">
        <v>90</v>
      </c>
      <c r="F77" s="18" t="s">
        <v>68</v>
      </c>
      <c r="G77" s="19">
        <v>0.16500000000000001</v>
      </c>
      <c r="H77" s="20" t="s">
        <v>5</v>
      </c>
      <c r="I77" s="9">
        <f t="shared" si="2"/>
        <v>254400</v>
      </c>
      <c r="J77" s="9">
        <f t="shared" si="3"/>
        <v>251900</v>
      </c>
      <c r="K77" s="21">
        <v>235400</v>
      </c>
    </row>
    <row r="78" spans="2:11" ht="15.75">
      <c r="B78" s="27">
        <v>73</v>
      </c>
      <c r="C78" s="17" t="s">
        <v>9</v>
      </c>
      <c r="D78" s="17" t="s">
        <v>40</v>
      </c>
      <c r="E78" s="17">
        <v>100</v>
      </c>
      <c r="F78" s="18" t="s">
        <v>69</v>
      </c>
      <c r="G78" s="19">
        <v>0.39500000000000002</v>
      </c>
      <c r="H78" s="20" t="s">
        <v>5</v>
      </c>
      <c r="I78" s="9">
        <f t="shared" si="2"/>
        <v>254400</v>
      </c>
      <c r="J78" s="9">
        <f t="shared" si="3"/>
        <v>251900</v>
      </c>
      <c r="K78" s="21">
        <v>235400</v>
      </c>
    </row>
    <row r="79" spans="2:11" ht="15.75">
      <c r="B79" s="27">
        <v>74</v>
      </c>
      <c r="C79" s="17" t="s">
        <v>9</v>
      </c>
      <c r="D79" s="17" t="s">
        <v>40</v>
      </c>
      <c r="E79" s="17">
        <v>100</v>
      </c>
      <c r="F79" s="18" t="s">
        <v>255</v>
      </c>
      <c r="G79" s="19">
        <v>0.16500000000000001</v>
      </c>
      <c r="H79" s="20" t="s">
        <v>5</v>
      </c>
      <c r="I79" s="9">
        <f t="shared" si="2"/>
        <v>254400</v>
      </c>
      <c r="J79" s="9">
        <f t="shared" si="3"/>
        <v>251900</v>
      </c>
      <c r="K79" s="21">
        <v>235400</v>
      </c>
    </row>
    <row r="80" spans="2:11" ht="15.75">
      <c r="B80" s="27">
        <v>75</v>
      </c>
      <c r="C80" s="17" t="s">
        <v>9</v>
      </c>
      <c r="D80" s="17" t="s">
        <v>40</v>
      </c>
      <c r="E80" s="17">
        <v>100</v>
      </c>
      <c r="F80" s="18" t="s">
        <v>256</v>
      </c>
      <c r="G80" s="19">
        <v>0.13</v>
      </c>
      <c r="H80" s="20" t="s">
        <v>5</v>
      </c>
      <c r="I80" s="9">
        <f t="shared" si="2"/>
        <v>254400</v>
      </c>
      <c r="J80" s="9">
        <f t="shared" si="3"/>
        <v>251900</v>
      </c>
      <c r="K80" s="21">
        <v>235400</v>
      </c>
    </row>
    <row r="81" spans="2:11" ht="15.75">
      <c r="B81" s="27">
        <v>76</v>
      </c>
      <c r="C81" s="17" t="s">
        <v>9</v>
      </c>
      <c r="D81" s="17" t="s">
        <v>40</v>
      </c>
      <c r="E81" s="17">
        <v>105</v>
      </c>
      <c r="F81" s="18" t="s">
        <v>70</v>
      </c>
      <c r="G81" s="19">
        <v>0.43</v>
      </c>
      <c r="H81" s="20" t="s">
        <v>5</v>
      </c>
      <c r="I81" s="9">
        <f t="shared" si="2"/>
        <v>254400</v>
      </c>
      <c r="J81" s="9">
        <f t="shared" si="3"/>
        <v>251900</v>
      </c>
      <c r="K81" s="21">
        <v>235400</v>
      </c>
    </row>
    <row r="82" spans="2:11" ht="15.75">
      <c r="B82" s="27">
        <v>77</v>
      </c>
      <c r="C82" s="17" t="s">
        <v>71</v>
      </c>
      <c r="D82" s="17" t="s">
        <v>40</v>
      </c>
      <c r="E82" s="17">
        <v>75</v>
      </c>
      <c r="F82" s="18" t="s">
        <v>72</v>
      </c>
      <c r="G82" s="19">
        <v>0.27200000000000002</v>
      </c>
      <c r="H82" s="20" t="s">
        <v>5</v>
      </c>
      <c r="I82" s="9">
        <f t="shared" si="2"/>
        <v>254400</v>
      </c>
      <c r="J82" s="9">
        <f t="shared" si="3"/>
        <v>251900</v>
      </c>
      <c r="K82" s="21">
        <v>235400</v>
      </c>
    </row>
    <row r="83" spans="2:11" ht="15.75">
      <c r="B83" s="27">
        <v>78</v>
      </c>
      <c r="C83" s="17" t="s">
        <v>10</v>
      </c>
      <c r="D83" s="17" t="s">
        <v>40</v>
      </c>
      <c r="E83" s="17">
        <v>95</v>
      </c>
      <c r="F83" s="18" t="s">
        <v>73</v>
      </c>
      <c r="G83" s="19">
        <v>3.5999999999999997E-2</v>
      </c>
      <c r="H83" s="20" t="s">
        <v>5</v>
      </c>
      <c r="I83" s="9">
        <f t="shared" si="2"/>
        <v>203000</v>
      </c>
      <c r="J83" s="9">
        <f t="shared" si="3"/>
        <v>200500</v>
      </c>
      <c r="K83" s="21">
        <v>187300</v>
      </c>
    </row>
    <row r="84" spans="2:11" ht="15.75">
      <c r="B84" s="27">
        <v>79</v>
      </c>
      <c r="C84" s="17" t="s">
        <v>10</v>
      </c>
      <c r="D84" s="17" t="s">
        <v>40</v>
      </c>
      <c r="E84" s="17">
        <v>100</v>
      </c>
      <c r="F84" s="18" t="s">
        <v>74</v>
      </c>
      <c r="G84" s="19">
        <v>3.4000000000000002E-2</v>
      </c>
      <c r="H84" s="20" t="s">
        <v>5</v>
      </c>
      <c r="I84" s="9">
        <f t="shared" si="2"/>
        <v>203000</v>
      </c>
      <c r="J84" s="9">
        <f t="shared" si="3"/>
        <v>200500</v>
      </c>
      <c r="K84" s="21">
        <v>187300</v>
      </c>
    </row>
    <row r="85" spans="2:11" ht="15.75">
      <c r="B85" s="27">
        <v>80</v>
      </c>
      <c r="C85" s="17" t="s">
        <v>10</v>
      </c>
      <c r="D85" s="17" t="s">
        <v>40</v>
      </c>
      <c r="E85" s="17">
        <v>100</v>
      </c>
      <c r="F85" s="18" t="s">
        <v>75</v>
      </c>
      <c r="G85" s="19">
        <v>3.4000000000000002E-2</v>
      </c>
      <c r="H85" s="20" t="s">
        <v>5</v>
      </c>
      <c r="I85" s="9">
        <f t="shared" si="2"/>
        <v>203000</v>
      </c>
      <c r="J85" s="9">
        <f t="shared" si="3"/>
        <v>200500</v>
      </c>
      <c r="K85" s="21">
        <v>187300</v>
      </c>
    </row>
    <row r="86" spans="2:11" ht="15.75">
      <c r="B86" s="27">
        <v>81</v>
      </c>
      <c r="C86" s="17" t="s">
        <v>10</v>
      </c>
      <c r="D86" s="17" t="s">
        <v>40</v>
      </c>
      <c r="E86" s="17">
        <v>100</v>
      </c>
      <c r="F86" s="18" t="s">
        <v>76</v>
      </c>
      <c r="G86" s="19">
        <v>3.4000000000000002E-2</v>
      </c>
      <c r="H86" s="20" t="s">
        <v>5</v>
      </c>
      <c r="I86" s="9">
        <f t="shared" si="2"/>
        <v>203000</v>
      </c>
      <c r="J86" s="9">
        <f t="shared" si="3"/>
        <v>200500</v>
      </c>
      <c r="K86" s="21">
        <v>187300</v>
      </c>
    </row>
    <row r="87" spans="2:11" ht="15.75">
      <c r="B87" s="27">
        <v>82</v>
      </c>
      <c r="C87" s="17" t="s">
        <v>158</v>
      </c>
      <c r="D87" s="17" t="s">
        <v>40</v>
      </c>
      <c r="E87" s="17">
        <v>6</v>
      </c>
      <c r="F87" s="18" t="s">
        <v>159</v>
      </c>
      <c r="G87" s="19">
        <v>4.4999999999999998E-2</v>
      </c>
      <c r="H87" s="20" t="s">
        <v>137</v>
      </c>
      <c r="I87" s="9">
        <f t="shared" si="2"/>
        <v>94100</v>
      </c>
      <c r="J87" s="9">
        <f t="shared" si="3"/>
        <v>91600</v>
      </c>
      <c r="K87" s="21">
        <v>85600</v>
      </c>
    </row>
    <row r="88" spans="2:11" ht="15.75">
      <c r="B88" s="27">
        <v>83</v>
      </c>
      <c r="C88" s="17" t="s">
        <v>158</v>
      </c>
      <c r="D88" s="17" t="s">
        <v>40</v>
      </c>
      <c r="E88" s="17">
        <v>6</v>
      </c>
      <c r="F88" s="18" t="s">
        <v>160</v>
      </c>
      <c r="G88" s="19">
        <v>6.2E-2</v>
      </c>
      <c r="H88" s="20" t="s">
        <v>137</v>
      </c>
      <c r="I88" s="9">
        <f t="shared" si="2"/>
        <v>94100</v>
      </c>
      <c r="J88" s="9">
        <f t="shared" si="3"/>
        <v>91600</v>
      </c>
      <c r="K88" s="21">
        <v>85600</v>
      </c>
    </row>
    <row r="89" spans="2:11" ht="15.75">
      <c r="B89" s="27">
        <v>84</v>
      </c>
      <c r="C89" s="17" t="s">
        <v>158</v>
      </c>
      <c r="D89" s="17" t="s">
        <v>40</v>
      </c>
      <c r="E89" s="17">
        <v>8</v>
      </c>
      <c r="F89" s="18" t="s">
        <v>161</v>
      </c>
      <c r="G89" s="19">
        <v>8.5999999999999993E-2</v>
      </c>
      <c r="H89" s="20" t="s">
        <v>137</v>
      </c>
      <c r="I89" s="9">
        <f t="shared" si="2"/>
        <v>94100</v>
      </c>
      <c r="J89" s="9">
        <f t="shared" si="3"/>
        <v>91600</v>
      </c>
      <c r="K89" s="21">
        <v>85600</v>
      </c>
    </row>
    <row r="90" spans="2:11" ht="15.75">
      <c r="B90" s="27">
        <v>85</v>
      </c>
      <c r="C90" s="17" t="s">
        <v>158</v>
      </c>
      <c r="D90" s="17" t="s">
        <v>40</v>
      </c>
      <c r="E90" s="17">
        <v>20</v>
      </c>
      <c r="F90" s="18" t="s">
        <v>162</v>
      </c>
      <c r="G90" s="19">
        <v>0.159</v>
      </c>
      <c r="H90" s="20" t="s">
        <v>137</v>
      </c>
      <c r="I90" s="9">
        <f t="shared" si="2"/>
        <v>94100</v>
      </c>
      <c r="J90" s="9">
        <f t="shared" si="3"/>
        <v>91600</v>
      </c>
      <c r="K90" s="21">
        <v>85600</v>
      </c>
    </row>
    <row r="91" spans="2:11" ht="15.75">
      <c r="B91" s="27">
        <v>86</v>
      </c>
      <c r="C91" s="17" t="s">
        <v>158</v>
      </c>
      <c r="D91" s="17" t="s">
        <v>40</v>
      </c>
      <c r="E91" s="17">
        <v>20</v>
      </c>
      <c r="F91" s="18" t="s">
        <v>163</v>
      </c>
      <c r="G91" s="19">
        <v>0.13600000000000001</v>
      </c>
      <c r="H91" s="20" t="s">
        <v>137</v>
      </c>
      <c r="I91" s="9">
        <f t="shared" si="2"/>
        <v>94100</v>
      </c>
      <c r="J91" s="9">
        <f t="shared" si="3"/>
        <v>91600</v>
      </c>
      <c r="K91" s="21">
        <v>85600</v>
      </c>
    </row>
    <row r="92" spans="2:11" ht="15.75">
      <c r="B92" s="27">
        <v>87</v>
      </c>
      <c r="C92" s="17" t="s">
        <v>158</v>
      </c>
      <c r="D92" s="17" t="s">
        <v>40</v>
      </c>
      <c r="E92" s="17">
        <v>20</v>
      </c>
      <c r="F92" s="18" t="s">
        <v>164</v>
      </c>
      <c r="G92" s="19">
        <v>0.16800000000000001</v>
      </c>
      <c r="H92" s="20" t="s">
        <v>137</v>
      </c>
      <c r="I92" s="9">
        <f t="shared" si="2"/>
        <v>94100</v>
      </c>
      <c r="J92" s="9">
        <f t="shared" si="3"/>
        <v>91600</v>
      </c>
      <c r="K92" s="21">
        <v>85600</v>
      </c>
    </row>
    <row r="93" spans="2:11" ht="15.75">
      <c r="B93" s="27">
        <v>88</v>
      </c>
      <c r="C93" s="17" t="s">
        <v>158</v>
      </c>
      <c r="D93" s="17" t="s">
        <v>40</v>
      </c>
      <c r="E93" s="17">
        <v>20</v>
      </c>
      <c r="F93" s="18" t="s">
        <v>165</v>
      </c>
      <c r="G93" s="19">
        <v>0.158</v>
      </c>
      <c r="H93" s="20" t="s">
        <v>137</v>
      </c>
      <c r="I93" s="9">
        <f t="shared" si="2"/>
        <v>94100</v>
      </c>
      <c r="J93" s="9">
        <f t="shared" si="3"/>
        <v>91600</v>
      </c>
      <c r="K93" s="21">
        <v>85600</v>
      </c>
    </row>
    <row r="94" spans="2:11" ht="15.75">
      <c r="B94" s="27">
        <v>89</v>
      </c>
      <c r="C94" s="17" t="s">
        <v>11</v>
      </c>
      <c r="D94" s="17" t="s">
        <v>40</v>
      </c>
      <c r="E94" s="17">
        <v>50</v>
      </c>
      <c r="F94" s="18" t="s">
        <v>205</v>
      </c>
      <c r="G94" s="19">
        <v>0.28999999999999998</v>
      </c>
      <c r="H94" s="20" t="s">
        <v>137</v>
      </c>
      <c r="I94" s="9">
        <f t="shared" si="2"/>
        <v>231500</v>
      </c>
      <c r="J94" s="9">
        <f t="shared" si="3"/>
        <v>229000</v>
      </c>
      <c r="K94" s="21">
        <v>214000</v>
      </c>
    </row>
    <row r="95" spans="2:11" ht="15.75">
      <c r="B95" s="27">
        <v>90</v>
      </c>
      <c r="C95" s="17" t="s">
        <v>11</v>
      </c>
      <c r="D95" s="17" t="s">
        <v>40</v>
      </c>
      <c r="E95" s="17">
        <v>50</v>
      </c>
      <c r="F95" s="18" t="s">
        <v>206</v>
      </c>
      <c r="G95" s="19">
        <v>0.29199999999999998</v>
      </c>
      <c r="H95" s="20" t="s">
        <v>137</v>
      </c>
      <c r="I95" s="9">
        <f t="shared" si="2"/>
        <v>231500</v>
      </c>
      <c r="J95" s="9">
        <f t="shared" si="3"/>
        <v>229000</v>
      </c>
      <c r="K95" s="21">
        <v>214000</v>
      </c>
    </row>
    <row r="96" spans="2:11" ht="15.75">
      <c r="B96" s="27">
        <v>91</v>
      </c>
      <c r="C96" s="17" t="s">
        <v>11</v>
      </c>
      <c r="D96" s="17" t="s">
        <v>40</v>
      </c>
      <c r="E96" s="17">
        <v>50</v>
      </c>
      <c r="F96" s="18" t="s">
        <v>207</v>
      </c>
      <c r="G96" s="19">
        <v>0.3</v>
      </c>
      <c r="H96" s="20" t="s">
        <v>137</v>
      </c>
      <c r="I96" s="9">
        <f t="shared" si="2"/>
        <v>231500</v>
      </c>
      <c r="J96" s="9">
        <f t="shared" si="3"/>
        <v>229000</v>
      </c>
      <c r="K96" s="21">
        <v>214000</v>
      </c>
    </row>
    <row r="97" spans="2:11" ht="15.75">
      <c r="B97" s="27">
        <v>92</v>
      </c>
      <c r="C97" s="17" t="s">
        <v>11</v>
      </c>
      <c r="D97" s="17" t="s">
        <v>40</v>
      </c>
      <c r="E97" s="17">
        <v>50</v>
      </c>
      <c r="F97" s="18" t="s">
        <v>208</v>
      </c>
      <c r="G97" s="19">
        <v>0.33500000000000002</v>
      </c>
      <c r="H97" s="20" t="s">
        <v>137</v>
      </c>
      <c r="I97" s="9">
        <f t="shared" si="2"/>
        <v>231500</v>
      </c>
      <c r="J97" s="9">
        <f t="shared" si="3"/>
        <v>229000</v>
      </c>
      <c r="K97" s="21">
        <v>214000</v>
      </c>
    </row>
    <row r="98" spans="2:11" ht="15.75">
      <c r="B98" s="27">
        <v>93</v>
      </c>
      <c r="C98" s="17" t="s">
        <v>11</v>
      </c>
      <c r="D98" s="17" t="s">
        <v>40</v>
      </c>
      <c r="E98" s="17">
        <v>85</v>
      </c>
      <c r="F98" s="18" t="s">
        <v>77</v>
      </c>
      <c r="G98" s="19">
        <v>0.04</v>
      </c>
      <c r="H98" s="20" t="s">
        <v>5</v>
      </c>
      <c r="I98" s="9">
        <f t="shared" si="2"/>
        <v>231500</v>
      </c>
      <c r="J98" s="9">
        <f t="shared" si="3"/>
        <v>229000</v>
      </c>
      <c r="K98" s="21">
        <v>214000</v>
      </c>
    </row>
    <row r="99" spans="2:11" ht="15.75">
      <c r="B99" s="27">
        <v>94</v>
      </c>
      <c r="C99" s="17" t="s">
        <v>11</v>
      </c>
      <c r="D99" s="17" t="s">
        <v>40</v>
      </c>
      <c r="E99" s="17">
        <v>90</v>
      </c>
      <c r="F99" s="18" t="s">
        <v>78</v>
      </c>
      <c r="G99" s="19">
        <v>0.21</v>
      </c>
      <c r="H99" s="20" t="s">
        <v>5</v>
      </c>
      <c r="I99" s="9">
        <f t="shared" si="2"/>
        <v>231500</v>
      </c>
      <c r="J99" s="9">
        <f t="shared" si="3"/>
        <v>229000</v>
      </c>
      <c r="K99" s="21">
        <v>214000</v>
      </c>
    </row>
    <row r="100" spans="2:11" ht="15.75">
      <c r="B100" s="27">
        <v>95</v>
      </c>
      <c r="C100" s="17" t="s">
        <v>11</v>
      </c>
      <c r="D100" s="17" t="s">
        <v>40</v>
      </c>
      <c r="E100" s="17">
        <v>90</v>
      </c>
      <c r="F100" s="18" t="s">
        <v>79</v>
      </c>
      <c r="G100" s="19">
        <v>0.27500000000000002</v>
      </c>
      <c r="H100" s="20" t="s">
        <v>5</v>
      </c>
      <c r="I100" s="9">
        <f t="shared" si="2"/>
        <v>231500</v>
      </c>
      <c r="J100" s="9">
        <f t="shared" si="3"/>
        <v>229000</v>
      </c>
      <c r="K100" s="21">
        <v>214000</v>
      </c>
    </row>
    <row r="101" spans="2:11" ht="15.75">
      <c r="B101" s="27">
        <v>96</v>
      </c>
      <c r="C101" s="17" t="s">
        <v>11</v>
      </c>
      <c r="D101" s="17" t="s">
        <v>40</v>
      </c>
      <c r="E101" s="17">
        <v>90</v>
      </c>
      <c r="F101" s="18" t="s">
        <v>54</v>
      </c>
      <c r="G101" s="19">
        <v>0.2</v>
      </c>
      <c r="H101" s="20" t="s">
        <v>5</v>
      </c>
      <c r="I101" s="9">
        <f t="shared" si="2"/>
        <v>231500</v>
      </c>
      <c r="J101" s="9">
        <f t="shared" si="3"/>
        <v>229000</v>
      </c>
      <c r="K101" s="21">
        <v>214000</v>
      </c>
    </row>
    <row r="102" spans="2:11" ht="15.75">
      <c r="B102" s="27">
        <v>97</v>
      </c>
      <c r="C102" s="17" t="s">
        <v>11</v>
      </c>
      <c r="D102" s="17" t="s">
        <v>40</v>
      </c>
      <c r="E102" s="17">
        <v>90</v>
      </c>
      <c r="F102" s="18" t="s">
        <v>66</v>
      </c>
      <c r="G102" s="19">
        <v>0.35</v>
      </c>
      <c r="H102" s="20" t="s">
        <v>5</v>
      </c>
      <c r="I102" s="9">
        <f t="shared" si="2"/>
        <v>231500</v>
      </c>
      <c r="J102" s="9">
        <f t="shared" si="3"/>
        <v>229000</v>
      </c>
      <c r="K102" s="21">
        <v>214000</v>
      </c>
    </row>
    <row r="103" spans="2:11" ht="15.75">
      <c r="B103" s="27">
        <v>98</v>
      </c>
      <c r="C103" s="17" t="s">
        <v>11</v>
      </c>
      <c r="D103" s="17" t="s">
        <v>40</v>
      </c>
      <c r="E103" s="17">
        <v>90</v>
      </c>
      <c r="F103" s="18" t="s">
        <v>80</v>
      </c>
      <c r="G103" s="19">
        <v>0.13500000000000001</v>
      </c>
      <c r="H103" s="20" t="s">
        <v>5</v>
      </c>
      <c r="I103" s="9">
        <f t="shared" si="2"/>
        <v>231500</v>
      </c>
      <c r="J103" s="9">
        <f t="shared" si="3"/>
        <v>229000</v>
      </c>
      <c r="K103" s="21">
        <v>214000</v>
      </c>
    </row>
    <row r="104" spans="2:11" ht="15.75">
      <c r="B104" s="27">
        <v>99</v>
      </c>
      <c r="C104" s="17" t="s">
        <v>11</v>
      </c>
      <c r="D104" s="17" t="s">
        <v>40</v>
      </c>
      <c r="E104" s="17">
        <v>90</v>
      </c>
      <c r="F104" s="18" t="s">
        <v>81</v>
      </c>
      <c r="G104" s="19">
        <v>0.23</v>
      </c>
      <c r="H104" s="20" t="s">
        <v>5</v>
      </c>
      <c r="I104" s="9">
        <f t="shared" si="2"/>
        <v>231500</v>
      </c>
      <c r="J104" s="9">
        <f t="shared" si="3"/>
        <v>229000</v>
      </c>
      <c r="K104" s="21">
        <v>214000</v>
      </c>
    </row>
    <row r="105" spans="2:11" ht="15.75">
      <c r="B105" s="27">
        <v>100</v>
      </c>
      <c r="C105" s="17" t="s">
        <v>11</v>
      </c>
      <c r="D105" s="17" t="s">
        <v>40</v>
      </c>
      <c r="E105" s="17">
        <v>95</v>
      </c>
      <c r="F105" s="18" t="s">
        <v>82</v>
      </c>
      <c r="G105" s="19">
        <v>0.16</v>
      </c>
      <c r="H105" s="20" t="s">
        <v>5</v>
      </c>
      <c r="I105" s="9">
        <f t="shared" si="2"/>
        <v>231500</v>
      </c>
      <c r="J105" s="9">
        <f t="shared" si="3"/>
        <v>229000</v>
      </c>
      <c r="K105" s="21">
        <v>214000</v>
      </c>
    </row>
    <row r="106" spans="2:11" ht="15.75">
      <c r="B106" s="27">
        <v>101</v>
      </c>
      <c r="C106" s="17" t="s">
        <v>11</v>
      </c>
      <c r="D106" s="17" t="s">
        <v>40</v>
      </c>
      <c r="E106" s="17">
        <v>100</v>
      </c>
      <c r="F106" s="18" t="s">
        <v>83</v>
      </c>
      <c r="G106" s="19">
        <v>0.255</v>
      </c>
      <c r="H106" s="20" t="s">
        <v>5</v>
      </c>
      <c r="I106" s="9">
        <f t="shared" si="2"/>
        <v>231500</v>
      </c>
      <c r="J106" s="9">
        <f t="shared" si="3"/>
        <v>229000</v>
      </c>
      <c r="K106" s="21">
        <v>214000</v>
      </c>
    </row>
    <row r="107" spans="2:11" ht="15.75">
      <c r="B107" s="27">
        <v>102</v>
      </c>
      <c r="C107" s="17" t="s">
        <v>11</v>
      </c>
      <c r="D107" s="17" t="s">
        <v>40</v>
      </c>
      <c r="E107" s="17">
        <v>105</v>
      </c>
      <c r="F107" s="18" t="s">
        <v>84</v>
      </c>
      <c r="G107" s="19">
        <v>0.155</v>
      </c>
      <c r="H107" s="20" t="s">
        <v>5</v>
      </c>
      <c r="I107" s="9">
        <f t="shared" si="2"/>
        <v>231500</v>
      </c>
      <c r="J107" s="9">
        <f t="shared" si="3"/>
        <v>229000</v>
      </c>
      <c r="K107" s="21">
        <v>214000</v>
      </c>
    </row>
    <row r="108" spans="2:11" ht="15.75">
      <c r="B108" s="27">
        <v>103</v>
      </c>
      <c r="C108" s="17" t="s">
        <v>11</v>
      </c>
      <c r="D108" s="17" t="s">
        <v>40</v>
      </c>
      <c r="E108" s="17">
        <v>105</v>
      </c>
      <c r="F108" s="18" t="s">
        <v>85</v>
      </c>
      <c r="G108" s="19">
        <v>0.19500000000000001</v>
      </c>
      <c r="H108" s="20" t="s">
        <v>5</v>
      </c>
      <c r="I108" s="9">
        <f t="shared" si="2"/>
        <v>231500</v>
      </c>
      <c r="J108" s="9">
        <f t="shared" si="3"/>
        <v>229000</v>
      </c>
      <c r="K108" s="21">
        <v>214000</v>
      </c>
    </row>
    <row r="109" spans="2:11" ht="15.75">
      <c r="B109" s="27">
        <v>104</v>
      </c>
      <c r="C109" s="17" t="s">
        <v>11</v>
      </c>
      <c r="D109" s="17" t="s">
        <v>40</v>
      </c>
      <c r="E109" s="17">
        <v>105</v>
      </c>
      <c r="F109" s="18" t="s">
        <v>86</v>
      </c>
      <c r="G109" s="19">
        <v>0.17</v>
      </c>
      <c r="H109" s="20" t="s">
        <v>5</v>
      </c>
      <c r="I109" s="9">
        <f t="shared" si="2"/>
        <v>231500</v>
      </c>
      <c r="J109" s="9">
        <f t="shared" si="3"/>
        <v>229000</v>
      </c>
      <c r="K109" s="21">
        <v>214000</v>
      </c>
    </row>
    <row r="110" spans="2:11" ht="15.75">
      <c r="B110" s="27">
        <v>105</v>
      </c>
      <c r="C110" s="17" t="s">
        <v>11</v>
      </c>
      <c r="D110" s="17" t="s">
        <v>40</v>
      </c>
      <c r="E110" s="17">
        <v>110</v>
      </c>
      <c r="F110" s="18" t="s">
        <v>87</v>
      </c>
      <c r="G110" s="19">
        <v>0.17</v>
      </c>
      <c r="H110" s="20" t="s">
        <v>5</v>
      </c>
      <c r="I110" s="9">
        <f t="shared" si="2"/>
        <v>231500</v>
      </c>
      <c r="J110" s="9">
        <f t="shared" si="3"/>
        <v>229000</v>
      </c>
      <c r="K110" s="21">
        <v>214000</v>
      </c>
    </row>
    <row r="111" spans="2:11" ht="15.75">
      <c r="B111" s="27">
        <v>106</v>
      </c>
      <c r="C111" s="17" t="s">
        <v>11</v>
      </c>
      <c r="D111" s="17" t="s">
        <v>40</v>
      </c>
      <c r="E111" s="17">
        <v>110</v>
      </c>
      <c r="F111" s="18" t="s">
        <v>88</v>
      </c>
      <c r="G111" s="19">
        <v>0.18</v>
      </c>
      <c r="H111" s="20" t="s">
        <v>5</v>
      </c>
      <c r="I111" s="9">
        <f t="shared" si="2"/>
        <v>231500</v>
      </c>
      <c r="J111" s="9">
        <f t="shared" si="3"/>
        <v>229000</v>
      </c>
      <c r="K111" s="21">
        <v>214000</v>
      </c>
    </row>
    <row r="112" spans="2:11" ht="15.75">
      <c r="B112" s="27">
        <v>107</v>
      </c>
      <c r="C112" s="17" t="s">
        <v>11</v>
      </c>
      <c r="D112" s="17" t="s">
        <v>40</v>
      </c>
      <c r="E112" s="17">
        <v>115</v>
      </c>
      <c r="F112" s="18" t="s">
        <v>89</v>
      </c>
      <c r="G112" s="19">
        <v>0.17</v>
      </c>
      <c r="H112" s="20" t="s">
        <v>5</v>
      </c>
      <c r="I112" s="9">
        <f t="shared" si="2"/>
        <v>231500</v>
      </c>
      <c r="J112" s="9">
        <f t="shared" si="3"/>
        <v>229000</v>
      </c>
      <c r="K112" s="21">
        <v>214000</v>
      </c>
    </row>
    <row r="113" spans="2:11" ht="15.75">
      <c r="B113" s="27">
        <v>108</v>
      </c>
      <c r="C113" s="17" t="s">
        <v>11</v>
      </c>
      <c r="D113" s="17" t="s">
        <v>40</v>
      </c>
      <c r="E113" s="17">
        <v>120</v>
      </c>
      <c r="F113" s="18" t="s">
        <v>90</v>
      </c>
      <c r="G113" s="19">
        <v>2.5000000000000001E-2</v>
      </c>
      <c r="H113" s="20" t="s">
        <v>12</v>
      </c>
      <c r="I113" s="9">
        <f t="shared" si="2"/>
        <v>231500</v>
      </c>
      <c r="J113" s="9">
        <f t="shared" si="3"/>
        <v>229000</v>
      </c>
      <c r="K113" s="21">
        <v>214000</v>
      </c>
    </row>
    <row r="114" spans="2:11" ht="15.75">
      <c r="B114" s="27">
        <v>109</v>
      </c>
      <c r="C114" s="17" t="s">
        <v>11</v>
      </c>
      <c r="D114" s="17" t="s">
        <v>40</v>
      </c>
      <c r="E114" s="17">
        <v>120</v>
      </c>
      <c r="F114" s="18" t="s">
        <v>91</v>
      </c>
      <c r="G114" s="19">
        <v>0.18</v>
      </c>
      <c r="H114" s="20" t="s">
        <v>5</v>
      </c>
      <c r="I114" s="9">
        <f t="shared" si="2"/>
        <v>231500</v>
      </c>
      <c r="J114" s="9">
        <f t="shared" si="3"/>
        <v>229000</v>
      </c>
      <c r="K114" s="21">
        <v>214000</v>
      </c>
    </row>
    <row r="115" spans="2:11" ht="15.75">
      <c r="B115" s="27">
        <v>110</v>
      </c>
      <c r="C115" s="34" t="s">
        <v>11</v>
      </c>
      <c r="D115" s="34" t="s">
        <v>40</v>
      </c>
      <c r="E115" s="34">
        <v>130</v>
      </c>
      <c r="F115" s="37" t="s">
        <v>142</v>
      </c>
      <c r="G115" s="35">
        <v>4.4999999999999998E-2</v>
      </c>
      <c r="H115" s="20" t="s">
        <v>5</v>
      </c>
      <c r="I115" s="9">
        <f t="shared" si="2"/>
        <v>231500</v>
      </c>
      <c r="J115" s="9">
        <f t="shared" si="3"/>
        <v>229000</v>
      </c>
      <c r="K115" s="21">
        <v>214000</v>
      </c>
    </row>
    <row r="116" spans="2:11" ht="15.75">
      <c r="B116" s="27">
        <v>111</v>
      </c>
      <c r="C116" s="17" t="s">
        <v>11</v>
      </c>
      <c r="D116" s="17" t="s">
        <v>40</v>
      </c>
      <c r="E116" s="17">
        <v>155</v>
      </c>
      <c r="F116" s="18" t="s">
        <v>92</v>
      </c>
      <c r="G116" s="19">
        <v>6.8000000000000005E-2</v>
      </c>
      <c r="H116" s="20" t="s">
        <v>5</v>
      </c>
      <c r="I116" s="9">
        <f t="shared" si="2"/>
        <v>231500</v>
      </c>
      <c r="J116" s="9">
        <f t="shared" si="3"/>
        <v>229000</v>
      </c>
      <c r="K116" s="21">
        <v>214000</v>
      </c>
    </row>
    <row r="117" spans="2:11" ht="15.75">
      <c r="B117" s="27">
        <v>112</v>
      </c>
      <c r="C117" s="17" t="s">
        <v>11</v>
      </c>
      <c r="D117" s="17" t="s">
        <v>40</v>
      </c>
      <c r="E117" s="17">
        <v>215</v>
      </c>
      <c r="F117" s="18" t="s">
        <v>269</v>
      </c>
      <c r="G117" s="19">
        <v>0.5</v>
      </c>
      <c r="H117" s="20" t="s">
        <v>5</v>
      </c>
      <c r="I117" s="9">
        <f t="shared" si="2"/>
        <v>231500</v>
      </c>
      <c r="J117" s="9">
        <f t="shared" si="3"/>
        <v>229000</v>
      </c>
      <c r="K117" s="21">
        <v>214000</v>
      </c>
    </row>
    <row r="118" spans="2:11" ht="15.75">
      <c r="B118" s="27">
        <v>113</v>
      </c>
      <c r="C118" s="17" t="s">
        <v>13</v>
      </c>
      <c r="D118" s="17" t="s">
        <v>40</v>
      </c>
      <c r="E118" s="17">
        <v>7</v>
      </c>
      <c r="F118" s="18" t="s">
        <v>143</v>
      </c>
      <c r="G118" s="19">
        <f>0.82-0.029-0.029</f>
        <v>0.7619999999999999</v>
      </c>
      <c r="H118" s="20" t="s">
        <v>137</v>
      </c>
      <c r="I118" s="9">
        <f t="shared" si="2"/>
        <v>103300</v>
      </c>
      <c r="J118" s="9">
        <f t="shared" si="3"/>
        <v>100800</v>
      </c>
      <c r="K118" s="21">
        <v>94200</v>
      </c>
    </row>
    <row r="119" spans="2:11" ht="15.75">
      <c r="B119" s="27">
        <v>114</v>
      </c>
      <c r="C119" s="17" t="s">
        <v>13</v>
      </c>
      <c r="D119" s="17" t="s">
        <v>40</v>
      </c>
      <c r="E119" s="17">
        <v>7</v>
      </c>
      <c r="F119" s="18" t="s">
        <v>143</v>
      </c>
      <c r="G119" s="19">
        <f>1.678-0.116</f>
        <v>1.5619999999999998</v>
      </c>
      <c r="H119" s="20" t="s">
        <v>137</v>
      </c>
      <c r="I119" s="9">
        <f t="shared" si="2"/>
        <v>103300</v>
      </c>
      <c r="J119" s="9">
        <f t="shared" si="3"/>
        <v>100800</v>
      </c>
      <c r="K119" s="21">
        <v>94200</v>
      </c>
    </row>
    <row r="120" spans="2:11" ht="15.75">
      <c r="B120" s="27">
        <v>115</v>
      </c>
      <c r="C120" s="30" t="s">
        <v>13</v>
      </c>
      <c r="D120" s="34" t="s">
        <v>40</v>
      </c>
      <c r="E120" s="36">
        <v>56</v>
      </c>
      <c r="F120" s="31" t="s">
        <v>190</v>
      </c>
      <c r="G120" s="39">
        <f>0.39-0.052</f>
        <v>0.33800000000000002</v>
      </c>
      <c r="H120" s="32" t="s">
        <v>5</v>
      </c>
      <c r="I120" s="9">
        <f t="shared" si="2"/>
        <v>109700</v>
      </c>
      <c r="J120" s="9">
        <f t="shared" si="3"/>
        <v>107200</v>
      </c>
      <c r="K120" s="21">
        <v>100100</v>
      </c>
    </row>
    <row r="121" spans="2:11" ht="15.75">
      <c r="B121" s="27">
        <v>116</v>
      </c>
      <c r="C121" s="17" t="s">
        <v>14</v>
      </c>
      <c r="D121" s="17" t="s">
        <v>40</v>
      </c>
      <c r="E121" s="17">
        <v>170</v>
      </c>
      <c r="F121" s="18" t="s">
        <v>270</v>
      </c>
      <c r="G121" s="19">
        <v>0.59399999999999997</v>
      </c>
      <c r="H121" s="20" t="s">
        <v>137</v>
      </c>
      <c r="I121" s="9">
        <f t="shared" si="2"/>
        <v>346000</v>
      </c>
      <c r="J121" s="9">
        <f t="shared" si="3"/>
        <v>343500</v>
      </c>
      <c r="K121" s="21">
        <v>321000</v>
      </c>
    </row>
    <row r="122" spans="2:11" ht="15.75">
      <c r="B122" s="27">
        <v>117</v>
      </c>
      <c r="C122" s="17" t="s">
        <v>209</v>
      </c>
      <c r="D122" s="17" t="s">
        <v>40</v>
      </c>
      <c r="E122" s="17">
        <v>40</v>
      </c>
      <c r="F122" s="18" t="s">
        <v>210</v>
      </c>
      <c r="G122" s="19">
        <v>0.40400000000000003</v>
      </c>
      <c r="H122" s="20" t="s">
        <v>137</v>
      </c>
      <c r="I122" s="9">
        <f t="shared" si="2"/>
        <v>355200</v>
      </c>
      <c r="J122" s="9">
        <f t="shared" si="3"/>
        <v>352700</v>
      </c>
      <c r="K122" s="21">
        <v>329600</v>
      </c>
    </row>
    <row r="123" spans="2:11" ht="15.75">
      <c r="B123" s="27">
        <v>118</v>
      </c>
      <c r="C123" s="17" t="s">
        <v>209</v>
      </c>
      <c r="D123" s="17" t="s">
        <v>40</v>
      </c>
      <c r="E123" s="17">
        <v>40</v>
      </c>
      <c r="F123" s="18" t="s">
        <v>211</v>
      </c>
      <c r="G123" s="19">
        <v>0.41199999999999998</v>
      </c>
      <c r="H123" s="20" t="s">
        <v>137</v>
      </c>
      <c r="I123" s="9">
        <f t="shared" si="2"/>
        <v>355200</v>
      </c>
      <c r="J123" s="9">
        <f t="shared" si="3"/>
        <v>352700</v>
      </c>
      <c r="K123" s="21">
        <v>329600</v>
      </c>
    </row>
    <row r="124" spans="2:11" ht="15.75">
      <c r="B124" s="27">
        <v>119</v>
      </c>
      <c r="C124" s="17" t="s">
        <v>15</v>
      </c>
      <c r="D124" s="17" t="s">
        <v>40</v>
      </c>
      <c r="E124" s="17">
        <v>95</v>
      </c>
      <c r="F124" s="18" t="s">
        <v>93</v>
      </c>
      <c r="G124" s="19">
        <v>0.19500000000000001</v>
      </c>
      <c r="H124" s="20" t="s">
        <v>5</v>
      </c>
      <c r="I124" s="9">
        <f t="shared" si="2"/>
        <v>116000</v>
      </c>
      <c r="J124" s="9">
        <f t="shared" si="3"/>
        <v>113500</v>
      </c>
      <c r="K124" s="21">
        <v>106000</v>
      </c>
    </row>
    <row r="125" spans="2:11" ht="15.75">
      <c r="B125" s="27">
        <v>120</v>
      </c>
      <c r="C125" s="17" t="s">
        <v>16</v>
      </c>
      <c r="D125" s="17" t="s">
        <v>40</v>
      </c>
      <c r="E125" s="17">
        <v>90</v>
      </c>
      <c r="F125" s="18" t="s">
        <v>94</v>
      </c>
      <c r="G125" s="19">
        <v>0.315</v>
      </c>
      <c r="H125" s="20" t="s">
        <v>5</v>
      </c>
      <c r="I125" s="9">
        <f t="shared" si="2"/>
        <v>231500</v>
      </c>
      <c r="J125" s="9">
        <f t="shared" si="3"/>
        <v>229000</v>
      </c>
      <c r="K125" s="21">
        <v>214000</v>
      </c>
    </row>
    <row r="126" spans="2:11" ht="15.75">
      <c r="B126" s="27">
        <v>121</v>
      </c>
      <c r="C126" s="17" t="s">
        <v>16</v>
      </c>
      <c r="D126" s="17" t="s">
        <v>40</v>
      </c>
      <c r="E126" s="17">
        <v>95</v>
      </c>
      <c r="F126" s="18" t="s">
        <v>95</v>
      </c>
      <c r="G126" s="19">
        <v>0.31</v>
      </c>
      <c r="H126" s="20" t="s">
        <v>5</v>
      </c>
      <c r="I126" s="9">
        <f t="shared" si="2"/>
        <v>231500</v>
      </c>
      <c r="J126" s="9">
        <f t="shared" si="3"/>
        <v>229000</v>
      </c>
      <c r="K126" s="21">
        <v>214000</v>
      </c>
    </row>
    <row r="127" spans="2:11" ht="15.75">
      <c r="B127" s="27">
        <v>122</v>
      </c>
      <c r="C127" s="17" t="s">
        <v>16</v>
      </c>
      <c r="D127" s="17" t="s">
        <v>40</v>
      </c>
      <c r="E127" s="17">
        <v>95</v>
      </c>
      <c r="F127" s="18" t="s">
        <v>96</v>
      </c>
      <c r="G127" s="19">
        <v>0.3</v>
      </c>
      <c r="H127" s="20" t="s">
        <v>5</v>
      </c>
      <c r="I127" s="9">
        <f t="shared" si="2"/>
        <v>231500</v>
      </c>
      <c r="J127" s="9">
        <f t="shared" si="3"/>
        <v>229000</v>
      </c>
      <c r="K127" s="21">
        <v>214000</v>
      </c>
    </row>
    <row r="128" spans="2:11" ht="15.75">
      <c r="B128" s="27">
        <v>123</v>
      </c>
      <c r="C128" s="17" t="s">
        <v>16</v>
      </c>
      <c r="D128" s="17" t="s">
        <v>40</v>
      </c>
      <c r="E128" s="17">
        <v>100</v>
      </c>
      <c r="F128" s="18" t="s">
        <v>97</v>
      </c>
      <c r="G128" s="19">
        <v>0.29499999999999998</v>
      </c>
      <c r="H128" s="20" t="s">
        <v>5</v>
      </c>
      <c r="I128" s="9">
        <f t="shared" si="2"/>
        <v>231500</v>
      </c>
      <c r="J128" s="9">
        <f t="shared" si="3"/>
        <v>229000</v>
      </c>
      <c r="K128" s="21">
        <v>214000</v>
      </c>
    </row>
    <row r="129" spans="2:11" ht="15.75">
      <c r="B129" s="27">
        <v>124</v>
      </c>
      <c r="C129" s="17" t="s">
        <v>16</v>
      </c>
      <c r="D129" s="17" t="s">
        <v>40</v>
      </c>
      <c r="E129" s="17">
        <v>120</v>
      </c>
      <c r="F129" s="18" t="s">
        <v>98</v>
      </c>
      <c r="G129" s="19">
        <v>0.46500000000000002</v>
      </c>
      <c r="H129" s="20" t="s">
        <v>5</v>
      </c>
      <c r="I129" s="9">
        <f t="shared" si="2"/>
        <v>231500</v>
      </c>
      <c r="J129" s="9">
        <f t="shared" si="3"/>
        <v>229000</v>
      </c>
      <c r="K129" s="21">
        <v>214000</v>
      </c>
    </row>
    <row r="130" spans="2:11" ht="15.75">
      <c r="B130" s="27">
        <v>125</v>
      </c>
      <c r="C130" s="17" t="s">
        <v>17</v>
      </c>
      <c r="D130" s="17" t="s">
        <v>40</v>
      </c>
      <c r="E130" s="17">
        <v>80</v>
      </c>
      <c r="F130" s="18" t="s">
        <v>240</v>
      </c>
      <c r="G130" s="19">
        <v>4.8000000000000001E-2</v>
      </c>
      <c r="H130" s="20" t="s">
        <v>137</v>
      </c>
      <c r="I130" s="9">
        <f t="shared" si="2"/>
        <v>134800</v>
      </c>
      <c r="J130" s="9">
        <f t="shared" si="3"/>
        <v>132300</v>
      </c>
      <c r="K130" s="21">
        <v>123600</v>
      </c>
    </row>
    <row r="131" spans="2:11" ht="15.75">
      <c r="B131" s="27">
        <v>126</v>
      </c>
      <c r="C131" s="17" t="s">
        <v>17</v>
      </c>
      <c r="D131" s="17" t="s">
        <v>40</v>
      </c>
      <c r="E131" s="17">
        <v>80</v>
      </c>
      <c r="F131" s="18" t="s">
        <v>241</v>
      </c>
      <c r="G131" s="19">
        <v>5.7000000000000002E-2</v>
      </c>
      <c r="H131" s="20" t="s">
        <v>137</v>
      </c>
      <c r="I131" s="9">
        <f t="shared" si="2"/>
        <v>134800</v>
      </c>
      <c r="J131" s="9">
        <f t="shared" si="3"/>
        <v>132300</v>
      </c>
      <c r="K131" s="21">
        <v>123600</v>
      </c>
    </row>
    <row r="132" spans="2:11" ht="15.75">
      <c r="B132" s="27">
        <v>127</v>
      </c>
      <c r="C132" s="17" t="s">
        <v>17</v>
      </c>
      <c r="D132" s="17" t="s">
        <v>40</v>
      </c>
      <c r="E132" s="17">
        <v>80</v>
      </c>
      <c r="F132" s="18" t="s">
        <v>242</v>
      </c>
      <c r="G132" s="19">
        <v>8.6999999999999994E-2</v>
      </c>
      <c r="H132" s="20" t="s">
        <v>137</v>
      </c>
      <c r="I132" s="9">
        <f t="shared" si="2"/>
        <v>134800</v>
      </c>
      <c r="J132" s="9">
        <f t="shared" si="3"/>
        <v>132300</v>
      </c>
      <c r="K132" s="21">
        <v>123600</v>
      </c>
    </row>
    <row r="133" spans="2:11" ht="15.75">
      <c r="B133" s="27">
        <v>128</v>
      </c>
      <c r="C133" s="17" t="s">
        <v>194</v>
      </c>
      <c r="D133" s="17" t="s">
        <v>40</v>
      </c>
      <c r="E133" s="17">
        <v>145</v>
      </c>
      <c r="F133" s="18" t="s">
        <v>195</v>
      </c>
      <c r="G133" s="19">
        <v>0.61</v>
      </c>
      <c r="H133" s="20" t="s">
        <v>5</v>
      </c>
      <c r="I133" s="9">
        <f t="shared" si="2"/>
        <v>279700</v>
      </c>
      <c r="J133" s="9">
        <f t="shared" si="3"/>
        <v>277200</v>
      </c>
      <c r="K133" s="21">
        <v>259000</v>
      </c>
    </row>
    <row r="134" spans="2:11" ht="15.75">
      <c r="B134" s="27">
        <v>129</v>
      </c>
      <c r="C134" s="17" t="s">
        <v>194</v>
      </c>
      <c r="D134" s="17" t="s">
        <v>40</v>
      </c>
      <c r="E134" s="17">
        <v>153</v>
      </c>
      <c r="F134" s="18" t="s">
        <v>196</v>
      </c>
      <c r="G134" s="19">
        <v>0.65500000000000003</v>
      </c>
      <c r="H134" s="20" t="s">
        <v>5</v>
      </c>
      <c r="I134" s="9">
        <f t="shared" si="2"/>
        <v>279700</v>
      </c>
      <c r="J134" s="9">
        <f t="shared" si="3"/>
        <v>277200</v>
      </c>
      <c r="K134" s="21">
        <v>259000</v>
      </c>
    </row>
    <row r="135" spans="2:11" ht="15.75">
      <c r="B135" s="27">
        <v>130</v>
      </c>
      <c r="C135" s="17" t="s">
        <v>18</v>
      </c>
      <c r="D135" s="17" t="s">
        <v>40</v>
      </c>
      <c r="E135" s="17">
        <v>7</v>
      </c>
      <c r="F135" s="18" t="s">
        <v>99</v>
      </c>
      <c r="G135" s="19">
        <v>1.1319999999999999</v>
      </c>
      <c r="H135" s="20"/>
      <c r="I135" s="9">
        <f t="shared" ref="I135:I198" si="4">J135+2500</f>
        <v>103300</v>
      </c>
      <c r="J135" s="9">
        <f t="shared" ref="J135:J198" si="5">ROUNDUP(K135*1.07,-2)</f>
        <v>100800</v>
      </c>
      <c r="K135" s="21">
        <v>94200</v>
      </c>
    </row>
    <row r="136" spans="2:11" ht="15.75">
      <c r="B136" s="27">
        <v>131</v>
      </c>
      <c r="C136" s="17" t="s">
        <v>18</v>
      </c>
      <c r="D136" s="17" t="s">
        <v>40</v>
      </c>
      <c r="E136" s="17">
        <v>8</v>
      </c>
      <c r="F136" s="18" t="s">
        <v>143</v>
      </c>
      <c r="G136" s="19">
        <f>1.685-0.032-0.033</f>
        <v>1.62</v>
      </c>
      <c r="H136" s="20"/>
      <c r="I136" s="9">
        <f t="shared" si="4"/>
        <v>103300</v>
      </c>
      <c r="J136" s="9">
        <f t="shared" si="5"/>
        <v>100800</v>
      </c>
      <c r="K136" s="21">
        <v>94200</v>
      </c>
    </row>
    <row r="137" spans="2:11" ht="15.75">
      <c r="B137" s="27">
        <v>132</v>
      </c>
      <c r="C137" s="17" t="s">
        <v>19</v>
      </c>
      <c r="D137" s="17" t="s">
        <v>40</v>
      </c>
      <c r="E137" s="17">
        <v>120</v>
      </c>
      <c r="F137" s="18" t="s">
        <v>197</v>
      </c>
      <c r="G137" s="19">
        <v>0.31</v>
      </c>
      <c r="H137" s="20" t="s">
        <v>5</v>
      </c>
      <c r="I137" s="9">
        <f t="shared" si="4"/>
        <v>162800</v>
      </c>
      <c r="J137" s="9">
        <f t="shared" si="5"/>
        <v>160300</v>
      </c>
      <c r="K137" s="21">
        <v>149800</v>
      </c>
    </row>
    <row r="138" spans="2:11" ht="15.75">
      <c r="B138" s="27">
        <v>133</v>
      </c>
      <c r="C138" s="17" t="s">
        <v>19</v>
      </c>
      <c r="D138" s="17" t="s">
        <v>40</v>
      </c>
      <c r="E138" s="17">
        <v>125</v>
      </c>
      <c r="F138" s="18" t="s">
        <v>198</v>
      </c>
      <c r="G138" s="19">
        <v>0.35499999999999998</v>
      </c>
      <c r="H138" s="20" t="s">
        <v>5</v>
      </c>
      <c r="I138" s="9">
        <f t="shared" si="4"/>
        <v>162800</v>
      </c>
      <c r="J138" s="9">
        <f t="shared" si="5"/>
        <v>160300</v>
      </c>
      <c r="K138" s="21">
        <v>149800</v>
      </c>
    </row>
    <row r="139" spans="2:11" ht="15.75">
      <c r="B139" s="27">
        <v>134</v>
      </c>
      <c r="C139" s="17" t="s">
        <v>19</v>
      </c>
      <c r="D139" s="17" t="s">
        <v>40</v>
      </c>
      <c r="E139" s="17">
        <v>135</v>
      </c>
      <c r="F139" s="18" t="s">
        <v>199</v>
      </c>
      <c r="G139" s="19">
        <v>0.37</v>
      </c>
      <c r="H139" s="20" t="s">
        <v>5</v>
      </c>
      <c r="I139" s="9">
        <f t="shared" si="4"/>
        <v>162800</v>
      </c>
      <c r="J139" s="9">
        <f t="shared" si="5"/>
        <v>160300</v>
      </c>
      <c r="K139" s="21">
        <v>149800</v>
      </c>
    </row>
    <row r="140" spans="2:11" ht="15.75">
      <c r="B140" s="27">
        <v>135</v>
      </c>
      <c r="C140" s="17" t="s">
        <v>19</v>
      </c>
      <c r="D140" s="17" t="s">
        <v>40</v>
      </c>
      <c r="E140" s="17">
        <v>145</v>
      </c>
      <c r="F140" s="18" t="s">
        <v>100</v>
      </c>
      <c r="G140" s="19">
        <v>6.8000000000000005E-2</v>
      </c>
      <c r="H140" s="20" t="s">
        <v>4</v>
      </c>
      <c r="I140" s="9">
        <f t="shared" si="4"/>
        <v>162800</v>
      </c>
      <c r="J140" s="9">
        <f t="shared" si="5"/>
        <v>160300</v>
      </c>
      <c r="K140" s="21">
        <v>149800</v>
      </c>
    </row>
    <row r="141" spans="2:11" ht="15.75">
      <c r="B141" s="27">
        <v>136</v>
      </c>
      <c r="C141" s="17" t="s">
        <v>19</v>
      </c>
      <c r="D141" s="17" t="s">
        <v>40</v>
      </c>
      <c r="E141" s="17">
        <v>155</v>
      </c>
      <c r="F141" s="18" t="s">
        <v>200</v>
      </c>
      <c r="G141" s="19">
        <v>0.39500000000000002</v>
      </c>
      <c r="H141" s="20" t="s">
        <v>5</v>
      </c>
      <c r="I141" s="9">
        <f t="shared" si="4"/>
        <v>162800</v>
      </c>
      <c r="J141" s="9">
        <f t="shared" si="5"/>
        <v>160300</v>
      </c>
      <c r="K141" s="21">
        <v>149800</v>
      </c>
    </row>
    <row r="142" spans="2:11" ht="15.75">
      <c r="B142" s="27">
        <v>137</v>
      </c>
      <c r="C142" s="17" t="s">
        <v>19</v>
      </c>
      <c r="D142" s="17" t="s">
        <v>40</v>
      </c>
      <c r="E142" s="17">
        <v>160</v>
      </c>
      <c r="F142" s="18" t="s">
        <v>201</v>
      </c>
      <c r="G142" s="19">
        <v>0.41</v>
      </c>
      <c r="H142" s="20" t="s">
        <v>5</v>
      </c>
      <c r="I142" s="9">
        <f t="shared" si="4"/>
        <v>162800</v>
      </c>
      <c r="J142" s="9">
        <f t="shared" si="5"/>
        <v>160300</v>
      </c>
      <c r="K142" s="21">
        <v>149800</v>
      </c>
    </row>
    <row r="143" spans="2:11" ht="15.75">
      <c r="B143" s="27">
        <v>138</v>
      </c>
      <c r="C143" s="17" t="s">
        <v>21</v>
      </c>
      <c r="D143" s="17" t="s">
        <v>40</v>
      </c>
      <c r="E143" s="17">
        <v>8</v>
      </c>
      <c r="F143" s="18" t="s">
        <v>166</v>
      </c>
      <c r="G143" s="19">
        <v>0.86499999999999999</v>
      </c>
      <c r="H143" s="20" t="s">
        <v>137</v>
      </c>
      <c r="I143" s="9">
        <f t="shared" si="4"/>
        <v>103300</v>
      </c>
      <c r="J143" s="9">
        <f t="shared" si="5"/>
        <v>100800</v>
      </c>
      <c r="K143" s="21">
        <v>94200</v>
      </c>
    </row>
    <row r="144" spans="2:11" ht="15.75">
      <c r="B144" s="27">
        <v>139</v>
      </c>
      <c r="C144" s="17" t="s">
        <v>167</v>
      </c>
      <c r="D144" s="17" t="s">
        <v>40</v>
      </c>
      <c r="E144" s="17">
        <v>75</v>
      </c>
      <c r="F144" s="18" t="s">
        <v>110</v>
      </c>
      <c r="G144" s="19">
        <v>0.255</v>
      </c>
      <c r="H144" s="20"/>
      <c r="I144" s="9">
        <f t="shared" si="4"/>
        <v>117000</v>
      </c>
      <c r="J144" s="9">
        <f t="shared" si="5"/>
        <v>114500</v>
      </c>
      <c r="K144" s="21">
        <v>107000</v>
      </c>
    </row>
    <row r="145" spans="2:11" ht="15.75">
      <c r="B145" s="27">
        <v>140</v>
      </c>
      <c r="C145" s="17" t="s">
        <v>233</v>
      </c>
      <c r="D145" s="17" t="s">
        <v>40</v>
      </c>
      <c r="E145" s="17">
        <v>270</v>
      </c>
      <c r="F145" s="18" t="s">
        <v>234</v>
      </c>
      <c r="G145" s="19">
        <v>0.33</v>
      </c>
      <c r="H145" s="20" t="s">
        <v>7</v>
      </c>
      <c r="I145" s="9">
        <f t="shared" si="4"/>
        <v>145700</v>
      </c>
      <c r="J145" s="9">
        <f t="shared" si="5"/>
        <v>143200</v>
      </c>
      <c r="K145" s="21">
        <v>133800</v>
      </c>
    </row>
    <row r="146" spans="2:11" ht="15.75">
      <c r="B146" s="27">
        <v>141</v>
      </c>
      <c r="C146" s="17" t="s">
        <v>233</v>
      </c>
      <c r="D146" s="17" t="s">
        <v>40</v>
      </c>
      <c r="E146" s="17">
        <v>280</v>
      </c>
      <c r="F146" s="18" t="s">
        <v>232</v>
      </c>
      <c r="G146" s="19">
        <v>1.59</v>
      </c>
      <c r="H146" s="20" t="s">
        <v>7</v>
      </c>
      <c r="I146" s="9">
        <f t="shared" si="4"/>
        <v>145700</v>
      </c>
      <c r="J146" s="9">
        <f t="shared" si="5"/>
        <v>143200</v>
      </c>
      <c r="K146" s="21">
        <v>133800</v>
      </c>
    </row>
    <row r="147" spans="2:11" ht="15.75">
      <c r="B147" s="27">
        <v>142</v>
      </c>
      <c r="C147" s="17" t="s">
        <v>23</v>
      </c>
      <c r="D147" s="17" t="s">
        <v>40</v>
      </c>
      <c r="E147" s="17">
        <v>130</v>
      </c>
      <c r="F147" s="18" t="s">
        <v>101</v>
      </c>
      <c r="G147" s="19">
        <v>0.08</v>
      </c>
      <c r="H147" s="20" t="s">
        <v>137</v>
      </c>
      <c r="I147" s="9">
        <f t="shared" si="4"/>
        <v>122300</v>
      </c>
      <c r="J147" s="9">
        <f t="shared" si="5"/>
        <v>119800</v>
      </c>
      <c r="K147" s="21">
        <v>111900</v>
      </c>
    </row>
    <row r="148" spans="2:11" ht="15.75">
      <c r="B148" s="27">
        <v>143</v>
      </c>
      <c r="C148" s="17" t="s">
        <v>24</v>
      </c>
      <c r="D148" s="17" t="s">
        <v>40</v>
      </c>
      <c r="E148" s="17">
        <v>55</v>
      </c>
      <c r="F148" s="18" t="s">
        <v>141</v>
      </c>
      <c r="G148" s="19">
        <v>6.0999999999999999E-2</v>
      </c>
      <c r="H148" s="20" t="s">
        <v>137</v>
      </c>
      <c r="I148" s="9">
        <f t="shared" si="4"/>
        <v>122300</v>
      </c>
      <c r="J148" s="9">
        <f t="shared" si="5"/>
        <v>119800</v>
      </c>
      <c r="K148" s="21">
        <v>111900</v>
      </c>
    </row>
    <row r="149" spans="2:11" ht="15.75">
      <c r="B149" s="27">
        <v>144</v>
      </c>
      <c r="C149" s="17" t="s">
        <v>22</v>
      </c>
      <c r="D149" s="17" t="s">
        <v>40</v>
      </c>
      <c r="E149" s="17">
        <v>110</v>
      </c>
      <c r="F149" s="18" t="s">
        <v>192</v>
      </c>
      <c r="G149" s="19">
        <v>4.4999999999999998E-2</v>
      </c>
      <c r="H149" s="20" t="s">
        <v>5</v>
      </c>
      <c r="I149" s="9">
        <f t="shared" si="4"/>
        <v>162800</v>
      </c>
      <c r="J149" s="9">
        <f t="shared" si="5"/>
        <v>160300</v>
      </c>
      <c r="K149" s="21">
        <v>149800</v>
      </c>
    </row>
    <row r="150" spans="2:11" ht="15.75">
      <c r="B150" s="27">
        <v>145</v>
      </c>
      <c r="C150" s="17" t="s">
        <v>22</v>
      </c>
      <c r="D150" s="17" t="s">
        <v>40</v>
      </c>
      <c r="E150" s="17">
        <v>110</v>
      </c>
      <c r="F150" s="18" t="s">
        <v>192</v>
      </c>
      <c r="G150" s="19">
        <v>4.4999999999999998E-2</v>
      </c>
      <c r="H150" s="20" t="s">
        <v>5</v>
      </c>
      <c r="I150" s="9">
        <f t="shared" si="4"/>
        <v>162800</v>
      </c>
      <c r="J150" s="9">
        <f t="shared" si="5"/>
        <v>160300</v>
      </c>
      <c r="K150" s="21">
        <v>149800</v>
      </c>
    </row>
    <row r="151" spans="2:11" ht="15.75">
      <c r="B151" s="27">
        <v>146</v>
      </c>
      <c r="C151" s="17" t="s">
        <v>22</v>
      </c>
      <c r="D151" s="17" t="s">
        <v>40</v>
      </c>
      <c r="E151" s="17">
        <v>110</v>
      </c>
      <c r="F151" s="18" t="s">
        <v>192</v>
      </c>
      <c r="G151" s="19">
        <v>4.4999999999999998E-2</v>
      </c>
      <c r="H151" s="20" t="s">
        <v>5</v>
      </c>
      <c r="I151" s="9">
        <f t="shared" si="4"/>
        <v>162800</v>
      </c>
      <c r="J151" s="9">
        <f t="shared" si="5"/>
        <v>160300</v>
      </c>
      <c r="K151" s="21">
        <v>149800</v>
      </c>
    </row>
    <row r="152" spans="2:11" ht="15.75">
      <c r="B152" s="27">
        <v>147</v>
      </c>
      <c r="C152" s="17" t="s">
        <v>22</v>
      </c>
      <c r="D152" s="17" t="s">
        <v>40</v>
      </c>
      <c r="E152" s="17">
        <v>110</v>
      </c>
      <c r="F152" s="18" t="s">
        <v>192</v>
      </c>
      <c r="G152" s="19">
        <v>4.4999999999999998E-2</v>
      </c>
      <c r="H152" s="20" t="s">
        <v>5</v>
      </c>
      <c r="I152" s="9">
        <f t="shared" si="4"/>
        <v>162800</v>
      </c>
      <c r="J152" s="9">
        <f t="shared" si="5"/>
        <v>160300</v>
      </c>
      <c r="K152" s="21">
        <v>149800</v>
      </c>
    </row>
    <row r="153" spans="2:11" ht="15.75">
      <c r="B153" s="27">
        <v>148</v>
      </c>
      <c r="C153" s="17" t="s">
        <v>25</v>
      </c>
      <c r="D153" s="17" t="s">
        <v>40</v>
      </c>
      <c r="E153" s="17">
        <v>7</v>
      </c>
      <c r="F153" s="18" t="s">
        <v>136</v>
      </c>
      <c r="G153" s="19">
        <f>1.277-0.028-0.028-0.028-0.227-0.028</f>
        <v>0.93799999999999983</v>
      </c>
      <c r="H153" s="20"/>
      <c r="I153" s="9">
        <f t="shared" si="4"/>
        <v>97000</v>
      </c>
      <c r="J153" s="9">
        <f t="shared" si="5"/>
        <v>94500</v>
      </c>
      <c r="K153" s="21">
        <v>88300</v>
      </c>
    </row>
    <row r="154" spans="2:11" ht="15.75">
      <c r="B154" s="27">
        <v>149</v>
      </c>
      <c r="C154" s="17" t="s">
        <v>25</v>
      </c>
      <c r="D154" s="17" t="s">
        <v>40</v>
      </c>
      <c r="E154" s="17">
        <v>8</v>
      </c>
      <c r="F154" s="18" t="s">
        <v>144</v>
      </c>
      <c r="G154" s="19">
        <f>0.566-0.206-0.103-0.051-0.051-0.051-0.051</f>
        <v>5.300000000000004E-2</v>
      </c>
      <c r="H154" s="20" t="s">
        <v>137</v>
      </c>
      <c r="I154" s="9">
        <f t="shared" si="4"/>
        <v>97000</v>
      </c>
      <c r="J154" s="9">
        <f t="shared" si="5"/>
        <v>94500</v>
      </c>
      <c r="K154" s="21">
        <v>88300</v>
      </c>
    </row>
    <row r="155" spans="2:11" ht="15.75">
      <c r="B155" s="27">
        <v>150</v>
      </c>
      <c r="C155" s="17" t="s">
        <v>25</v>
      </c>
      <c r="D155" s="17" t="s">
        <v>40</v>
      </c>
      <c r="E155" s="17">
        <v>8</v>
      </c>
      <c r="F155" s="18" t="s">
        <v>145</v>
      </c>
      <c r="G155" s="19">
        <f>1.07-0.1-0.25-0.102</f>
        <v>0.6180000000000001</v>
      </c>
      <c r="H155" s="20" t="s">
        <v>137</v>
      </c>
      <c r="I155" s="9">
        <f t="shared" si="4"/>
        <v>97000</v>
      </c>
      <c r="J155" s="9">
        <f t="shared" si="5"/>
        <v>94500</v>
      </c>
      <c r="K155" s="21">
        <v>88300</v>
      </c>
    </row>
    <row r="156" spans="2:11" ht="15.75">
      <c r="B156" s="27">
        <v>151</v>
      </c>
      <c r="C156" s="17" t="s">
        <v>25</v>
      </c>
      <c r="D156" s="17" t="s">
        <v>40</v>
      </c>
      <c r="E156" s="17">
        <v>70</v>
      </c>
      <c r="F156" s="18" t="s">
        <v>221</v>
      </c>
      <c r="G156" s="19">
        <v>0.02</v>
      </c>
      <c r="H156" s="20" t="s">
        <v>137</v>
      </c>
      <c r="I156" s="9">
        <f t="shared" si="4"/>
        <v>141100</v>
      </c>
      <c r="J156" s="9">
        <f t="shared" si="5"/>
        <v>138600</v>
      </c>
      <c r="K156" s="21">
        <v>129500</v>
      </c>
    </row>
    <row r="157" spans="2:11" ht="15.75">
      <c r="B157" s="27">
        <v>152</v>
      </c>
      <c r="C157" s="17" t="s">
        <v>25</v>
      </c>
      <c r="D157" s="17" t="s">
        <v>40</v>
      </c>
      <c r="E157" s="17">
        <v>75</v>
      </c>
      <c r="F157" s="18" t="s">
        <v>103</v>
      </c>
      <c r="G157" s="19">
        <v>0.02</v>
      </c>
      <c r="H157" s="20" t="s">
        <v>5</v>
      </c>
      <c r="I157" s="9">
        <f t="shared" si="4"/>
        <v>141100</v>
      </c>
      <c r="J157" s="9">
        <f t="shared" si="5"/>
        <v>138600</v>
      </c>
      <c r="K157" s="21">
        <v>129500</v>
      </c>
    </row>
    <row r="158" spans="2:11" ht="15.75">
      <c r="B158" s="27">
        <v>153</v>
      </c>
      <c r="C158" s="17" t="s">
        <v>25</v>
      </c>
      <c r="D158" s="17" t="s">
        <v>40</v>
      </c>
      <c r="E158" s="17">
        <v>75</v>
      </c>
      <c r="F158" s="18" t="s">
        <v>222</v>
      </c>
      <c r="G158" s="19">
        <v>5.0000000000000001E-3</v>
      </c>
      <c r="H158" s="20" t="s">
        <v>137</v>
      </c>
      <c r="I158" s="9">
        <f t="shared" si="4"/>
        <v>141100</v>
      </c>
      <c r="J158" s="9">
        <f t="shared" si="5"/>
        <v>138600</v>
      </c>
      <c r="K158" s="21">
        <v>129500</v>
      </c>
    </row>
    <row r="159" spans="2:11" ht="15.75">
      <c r="B159" s="27">
        <v>154</v>
      </c>
      <c r="C159" s="17" t="s">
        <v>25</v>
      </c>
      <c r="D159" s="17" t="s">
        <v>40</v>
      </c>
      <c r="E159" s="17">
        <v>80</v>
      </c>
      <c r="F159" s="18" t="s">
        <v>103</v>
      </c>
      <c r="G159" s="19">
        <v>0.02</v>
      </c>
      <c r="H159" s="20" t="s">
        <v>5</v>
      </c>
      <c r="I159" s="9">
        <f t="shared" si="4"/>
        <v>141100</v>
      </c>
      <c r="J159" s="9">
        <f t="shared" si="5"/>
        <v>138600</v>
      </c>
      <c r="K159" s="21">
        <v>129500</v>
      </c>
    </row>
    <row r="160" spans="2:11" ht="15.75">
      <c r="B160" s="27">
        <v>155</v>
      </c>
      <c r="C160" s="17" t="s">
        <v>25</v>
      </c>
      <c r="D160" s="17" t="s">
        <v>40</v>
      </c>
      <c r="E160" s="17">
        <v>80</v>
      </c>
      <c r="F160" s="18" t="s">
        <v>104</v>
      </c>
      <c r="G160" s="19">
        <v>0.02</v>
      </c>
      <c r="H160" s="20" t="s">
        <v>5</v>
      </c>
      <c r="I160" s="9">
        <f t="shared" si="4"/>
        <v>141100</v>
      </c>
      <c r="J160" s="9">
        <f t="shared" si="5"/>
        <v>138600</v>
      </c>
      <c r="K160" s="21">
        <v>129500</v>
      </c>
    </row>
    <row r="161" spans="2:11" ht="15.75">
      <c r="B161" s="27">
        <v>156</v>
      </c>
      <c r="C161" s="17" t="s">
        <v>257</v>
      </c>
      <c r="D161" s="17" t="s">
        <v>40</v>
      </c>
      <c r="E161" s="17">
        <v>6</v>
      </c>
      <c r="F161" s="18" t="s">
        <v>214</v>
      </c>
      <c r="G161" s="19">
        <f>0.192-0.041-0.004</f>
        <v>0.14699999999999999</v>
      </c>
      <c r="H161" s="20" t="s">
        <v>226</v>
      </c>
      <c r="I161" s="9">
        <f t="shared" si="4"/>
        <v>103300</v>
      </c>
      <c r="J161" s="9">
        <f t="shared" si="5"/>
        <v>100800</v>
      </c>
      <c r="K161" s="21">
        <v>94200</v>
      </c>
    </row>
    <row r="162" spans="2:11" ht="15.75">
      <c r="B162" s="27">
        <v>157</v>
      </c>
      <c r="C162" s="17" t="s">
        <v>26</v>
      </c>
      <c r="D162" s="17" t="s">
        <v>40</v>
      </c>
      <c r="E162" s="17">
        <v>100</v>
      </c>
      <c r="F162" s="18" t="s">
        <v>105</v>
      </c>
      <c r="G162" s="19">
        <v>5.6000000000000001E-2</v>
      </c>
      <c r="H162" s="20" t="s">
        <v>137</v>
      </c>
      <c r="I162" s="9">
        <f t="shared" si="4"/>
        <v>231500</v>
      </c>
      <c r="J162" s="9">
        <f t="shared" si="5"/>
        <v>229000</v>
      </c>
      <c r="K162" s="21">
        <v>214000</v>
      </c>
    </row>
    <row r="163" spans="2:11" ht="15.75">
      <c r="B163" s="27">
        <v>158</v>
      </c>
      <c r="C163" s="17" t="s">
        <v>26</v>
      </c>
      <c r="D163" s="17" t="s">
        <v>40</v>
      </c>
      <c r="E163" s="17">
        <v>100</v>
      </c>
      <c r="F163" s="18" t="s">
        <v>106</v>
      </c>
      <c r="G163" s="19">
        <v>5.1999999999999998E-2</v>
      </c>
      <c r="H163" s="20" t="s">
        <v>137</v>
      </c>
      <c r="I163" s="9">
        <f t="shared" si="4"/>
        <v>231500</v>
      </c>
      <c r="J163" s="9">
        <f t="shared" si="5"/>
        <v>229000</v>
      </c>
      <c r="K163" s="21">
        <v>214000</v>
      </c>
    </row>
    <row r="164" spans="2:11" ht="15.75">
      <c r="B164" s="27">
        <v>159</v>
      </c>
      <c r="C164" s="17" t="s">
        <v>26</v>
      </c>
      <c r="D164" s="17" t="s">
        <v>40</v>
      </c>
      <c r="E164" s="17">
        <v>100</v>
      </c>
      <c r="F164" s="18" t="s">
        <v>105</v>
      </c>
      <c r="G164" s="19">
        <v>5.8000000000000003E-2</v>
      </c>
      <c r="H164" s="20" t="s">
        <v>5</v>
      </c>
      <c r="I164" s="9">
        <f t="shared" si="4"/>
        <v>231500</v>
      </c>
      <c r="J164" s="9">
        <f t="shared" si="5"/>
        <v>229000</v>
      </c>
      <c r="K164" s="21">
        <v>214000</v>
      </c>
    </row>
    <row r="165" spans="2:11" ht="15.75">
      <c r="B165" s="27">
        <v>160</v>
      </c>
      <c r="C165" s="17" t="s">
        <v>26</v>
      </c>
      <c r="D165" s="17" t="s">
        <v>40</v>
      </c>
      <c r="E165" s="17">
        <v>100</v>
      </c>
      <c r="F165" s="18" t="s">
        <v>105</v>
      </c>
      <c r="G165" s="19">
        <v>5.8000000000000003E-2</v>
      </c>
      <c r="H165" s="20" t="s">
        <v>5</v>
      </c>
      <c r="I165" s="9">
        <f t="shared" si="4"/>
        <v>231500</v>
      </c>
      <c r="J165" s="9">
        <f t="shared" si="5"/>
        <v>229000</v>
      </c>
      <c r="K165" s="21">
        <v>214000</v>
      </c>
    </row>
    <row r="166" spans="2:11" ht="15.75">
      <c r="B166" s="27">
        <v>161</v>
      </c>
      <c r="C166" s="17" t="s">
        <v>26</v>
      </c>
      <c r="D166" s="17" t="s">
        <v>40</v>
      </c>
      <c r="E166" s="17">
        <v>105</v>
      </c>
      <c r="F166" s="18" t="s">
        <v>107</v>
      </c>
      <c r="G166" s="19">
        <v>6.4000000000000001E-2</v>
      </c>
      <c r="H166" s="20" t="s">
        <v>5</v>
      </c>
      <c r="I166" s="9">
        <f t="shared" si="4"/>
        <v>231500</v>
      </c>
      <c r="J166" s="9">
        <f t="shared" si="5"/>
        <v>229000</v>
      </c>
      <c r="K166" s="21">
        <v>214000</v>
      </c>
    </row>
    <row r="167" spans="2:11" ht="15.75">
      <c r="B167" s="27">
        <v>162</v>
      </c>
      <c r="C167" s="17" t="s">
        <v>26</v>
      </c>
      <c r="D167" s="17" t="s">
        <v>40</v>
      </c>
      <c r="E167" s="17">
        <v>105</v>
      </c>
      <c r="F167" s="18" t="s">
        <v>108</v>
      </c>
      <c r="G167" s="19">
        <v>3.2000000000000001E-2</v>
      </c>
      <c r="H167" s="20" t="s">
        <v>5</v>
      </c>
      <c r="I167" s="9">
        <f t="shared" si="4"/>
        <v>231500</v>
      </c>
      <c r="J167" s="9">
        <f t="shared" si="5"/>
        <v>229000</v>
      </c>
      <c r="K167" s="21">
        <v>214000</v>
      </c>
    </row>
    <row r="168" spans="2:11" ht="15.75">
      <c r="B168" s="27">
        <v>163</v>
      </c>
      <c r="C168" s="17" t="s">
        <v>26</v>
      </c>
      <c r="D168" s="17" t="s">
        <v>40</v>
      </c>
      <c r="E168" s="17">
        <v>110</v>
      </c>
      <c r="F168" s="18" t="s">
        <v>109</v>
      </c>
      <c r="G168" s="19">
        <v>0.11</v>
      </c>
      <c r="H168" s="20" t="s">
        <v>5</v>
      </c>
      <c r="I168" s="9">
        <f t="shared" si="4"/>
        <v>231500</v>
      </c>
      <c r="J168" s="9">
        <f t="shared" si="5"/>
        <v>229000</v>
      </c>
      <c r="K168" s="21">
        <v>214000</v>
      </c>
    </row>
    <row r="169" spans="2:11" ht="15.75">
      <c r="B169" s="27">
        <v>164</v>
      </c>
      <c r="C169" s="17" t="s">
        <v>26</v>
      </c>
      <c r="D169" s="17" t="s">
        <v>40</v>
      </c>
      <c r="E169" s="17">
        <v>110</v>
      </c>
      <c r="F169" s="18" t="s">
        <v>105</v>
      </c>
      <c r="G169" s="19">
        <v>6.2E-2</v>
      </c>
      <c r="H169" s="20" t="s">
        <v>5</v>
      </c>
      <c r="I169" s="9">
        <f t="shared" si="4"/>
        <v>231500</v>
      </c>
      <c r="J169" s="9">
        <f t="shared" si="5"/>
        <v>229000</v>
      </c>
      <c r="K169" s="21">
        <v>214000</v>
      </c>
    </row>
    <row r="170" spans="2:11" ht="15.75">
      <c r="B170" s="27">
        <v>165</v>
      </c>
      <c r="C170" s="17" t="s">
        <v>187</v>
      </c>
      <c r="D170" s="17" t="s">
        <v>40</v>
      </c>
      <c r="E170" s="17">
        <v>20</v>
      </c>
      <c r="F170" s="18" t="s">
        <v>146</v>
      </c>
      <c r="G170" s="19">
        <f>1.51-0.09</f>
        <v>1.42</v>
      </c>
      <c r="H170" s="20"/>
      <c r="I170" s="9">
        <f t="shared" si="4"/>
        <v>300200</v>
      </c>
      <c r="J170" s="9">
        <f t="shared" si="5"/>
        <v>297700</v>
      </c>
      <c r="K170" s="21">
        <v>278200</v>
      </c>
    </row>
    <row r="171" spans="2:11" ht="15.75">
      <c r="B171" s="27">
        <v>166</v>
      </c>
      <c r="C171" s="17" t="s">
        <v>187</v>
      </c>
      <c r="D171" s="17" t="s">
        <v>40</v>
      </c>
      <c r="E171" s="17">
        <v>20</v>
      </c>
      <c r="F171" s="18" t="s">
        <v>111</v>
      </c>
      <c r="G171" s="19">
        <v>1.2529999999999999</v>
      </c>
      <c r="H171" s="20"/>
      <c r="I171" s="9">
        <f t="shared" si="4"/>
        <v>300200</v>
      </c>
      <c r="J171" s="9">
        <f t="shared" si="5"/>
        <v>297700</v>
      </c>
      <c r="K171" s="21">
        <v>278200</v>
      </c>
    </row>
    <row r="172" spans="2:11" ht="15.75">
      <c r="B172" s="27">
        <v>167</v>
      </c>
      <c r="C172" s="17" t="s">
        <v>187</v>
      </c>
      <c r="D172" s="17" t="s">
        <v>40</v>
      </c>
      <c r="E172" s="17">
        <v>185</v>
      </c>
      <c r="F172" s="18" t="s">
        <v>188</v>
      </c>
      <c r="G172" s="19">
        <v>1.01</v>
      </c>
      <c r="H172" s="20" t="s">
        <v>157</v>
      </c>
      <c r="I172" s="9">
        <f t="shared" si="4"/>
        <v>403300</v>
      </c>
      <c r="J172" s="9">
        <f t="shared" si="5"/>
        <v>400800</v>
      </c>
      <c r="K172" s="21">
        <v>374500</v>
      </c>
    </row>
    <row r="173" spans="2:11" ht="15.75">
      <c r="B173" s="27">
        <v>168</v>
      </c>
      <c r="C173" s="17" t="s">
        <v>187</v>
      </c>
      <c r="D173" s="17" t="s">
        <v>40</v>
      </c>
      <c r="E173" s="17">
        <v>190</v>
      </c>
      <c r="F173" s="18" t="s">
        <v>189</v>
      </c>
      <c r="G173" s="19">
        <v>0.7</v>
      </c>
      <c r="H173" s="20" t="s">
        <v>157</v>
      </c>
      <c r="I173" s="9">
        <f t="shared" si="4"/>
        <v>403300</v>
      </c>
      <c r="J173" s="9">
        <f t="shared" si="5"/>
        <v>400800</v>
      </c>
      <c r="K173" s="21">
        <v>374500</v>
      </c>
    </row>
    <row r="174" spans="2:11" ht="15.75">
      <c r="B174" s="27">
        <v>169</v>
      </c>
      <c r="C174" s="17" t="s">
        <v>30</v>
      </c>
      <c r="D174" s="17" t="s">
        <v>40</v>
      </c>
      <c r="E174" s="17">
        <v>31</v>
      </c>
      <c r="F174" s="18" t="s">
        <v>235</v>
      </c>
      <c r="G174" s="19">
        <v>8.5000000000000006E-2</v>
      </c>
      <c r="H174" s="20" t="s">
        <v>137</v>
      </c>
      <c r="I174" s="9">
        <f t="shared" si="4"/>
        <v>403300</v>
      </c>
      <c r="J174" s="9">
        <f t="shared" si="5"/>
        <v>400800</v>
      </c>
      <c r="K174" s="21">
        <v>374500</v>
      </c>
    </row>
    <row r="175" spans="2:11" ht="15.75">
      <c r="B175" s="27">
        <v>170</v>
      </c>
      <c r="C175" s="17" t="s">
        <v>27</v>
      </c>
      <c r="D175" s="17" t="s">
        <v>40</v>
      </c>
      <c r="E175" s="17">
        <v>170</v>
      </c>
      <c r="F175" s="18" t="s">
        <v>151</v>
      </c>
      <c r="G175" s="19">
        <v>1.1100000000000001</v>
      </c>
      <c r="H175" s="20" t="s">
        <v>137</v>
      </c>
      <c r="I175" s="9">
        <f t="shared" si="4"/>
        <v>105600</v>
      </c>
      <c r="J175" s="9">
        <f t="shared" si="5"/>
        <v>103100</v>
      </c>
      <c r="K175" s="21">
        <v>96300</v>
      </c>
    </row>
    <row r="176" spans="2:11" ht="15.75">
      <c r="B176" s="27">
        <v>171</v>
      </c>
      <c r="C176" s="17" t="s">
        <v>152</v>
      </c>
      <c r="D176" s="17" t="s">
        <v>40</v>
      </c>
      <c r="E176" s="17">
        <v>9</v>
      </c>
      <c r="F176" s="18" t="s">
        <v>102</v>
      </c>
      <c r="G176" s="19">
        <f>0.76-0.028-0.028</f>
        <v>0.70399999999999996</v>
      </c>
      <c r="H176" s="20"/>
      <c r="I176" s="9">
        <f t="shared" si="4"/>
        <v>90700</v>
      </c>
      <c r="J176" s="9">
        <f t="shared" si="5"/>
        <v>88200</v>
      </c>
      <c r="K176" s="21">
        <v>82400</v>
      </c>
    </row>
    <row r="177" spans="2:11" ht="15.75">
      <c r="B177" s="27">
        <v>172</v>
      </c>
      <c r="C177" s="17" t="s">
        <v>28</v>
      </c>
      <c r="D177" s="17" t="s">
        <v>40</v>
      </c>
      <c r="E177" s="17">
        <v>90</v>
      </c>
      <c r="F177" s="18" t="s">
        <v>112</v>
      </c>
      <c r="G177" s="19">
        <v>0.34499999999999997</v>
      </c>
      <c r="H177" s="20" t="s">
        <v>5</v>
      </c>
      <c r="I177" s="9">
        <f t="shared" si="4"/>
        <v>128500</v>
      </c>
      <c r="J177" s="9">
        <f t="shared" si="5"/>
        <v>126000</v>
      </c>
      <c r="K177" s="21">
        <v>117700</v>
      </c>
    </row>
    <row r="178" spans="2:11" ht="15.75">
      <c r="B178" s="27">
        <v>173</v>
      </c>
      <c r="C178" s="17" t="s">
        <v>29</v>
      </c>
      <c r="D178" s="17" t="s">
        <v>40</v>
      </c>
      <c r="E178" s="17">
        <v>100</v>
      </c>
      <c r="F178" s="18" t="s">
        <v>51</v>
      </c>
      <c r="G178" s="19">
        <v>0.20499999999999999</v>
      </c>
      <c r="H178" s="20" t="s">
        <v>5</v>
      </c>
      <c r="I178" s="9">
        <f t="shared" si="4"/>
        <v>128500</v>
      </c>
      <c r="J178" s="9">
        <f t="shared" si="5"/>
        <v>126000</v>
      </c>
      <c r="K178" s="21">
        <v>117700</v>
      </c>
    </row>
    <row r="179" spans="2:11" ht="15.75">
      <c r="B179" s="27">
        <v>174</v>
      </c>
      <c r="C179" s="17" t="s">
        <v>168</v>
      </c>
      <c r="D179" s="17" t="s">
        <v>40</v>
      </c>
      <c r="E179" s="17">
        <v>16</v>
      </c>
      <c r="F179" s="18" t="s">
        <v>169</v>
      </c>
      <c r="G179" s="19">
        <f>0.305-0.156-0.077</f>
        <v>7.1999999999999995E-2</v>
      </c>
      <c r="H179" s="20"/>
      <c r="I179" s="9">
        <f t="shared" si="4"/>
        <v>90700</v>
      </c>
      <c r="J179" s="9">
        <f t="shared" si="5"/>
        <v>88200</v>
      </c>
      <c r="K179" s="21">
        <v>82400</v>
      </c>
    </row>
    <row r="180" spans="2:11" ht="15.75">
      <c r="B180" s="27">
        <v>175</v>
      </c>
      <c r="C180" s="17" t="s">
        <v>32</v>
      </c>
      <c r="D180" s="17" t="s">
        <v>40</v>
      </c>
      <c r="E180" s="17">
        <v>45</v>
      </c>
      <c r="F180" s="18" t="s">
        <v>271</v>
      </c>
      <c r="G180" s="19">
        <v>0.1</v>
      </c>
      <c r="H180" s="20" t="s">
        <v>137</v>
      </c>
      <c r="I180" s="9">
        <f t="shared" si="4"/>
        <v>288800</v>
      </c>
      <c r="J180" s="9">
        <f t="shared" si="5"/>
        <v>286300</v>
      </c>
      <c r="K180" s="21">
        <v>267500</v>
      </c>
    </row>
    <row r="181" spans="2:11" ht="15.75">
      <c r="B181" s="27">
        <v>176</v>
      </c>
      <c r="C181" s="17" t="s">
        <v>32</v>
      </c>
      <c r="D181" s="17" t="s">
        <v>40</v>
      </c>
      <c r="E181" s="17">
        <v>45</v>
      </c>
      <c r="F181" s="18" t="s">
        <v>271</v>
      </c>
      <c r="G181" s="19">
        <v>0.1</v>
      </c>
      <c r="H181" s="20" t="s">
        <v>137</v>
      </c>
      <c r="I181" s="9">
        <f t="shared" si="4"/>
        <v>288800</v>
      </c>
      <c r="J181" s="9">
        <f t="shared" si="5"/>
        <v>286300</v>
      </c>
      <c r="K181" s="21">
        <v>267500</v>
      </c>
    </row>
    <row r="182" spans="2:11" ht="15.75">
      <c r="B182" s="27">
        <v>177</v>
      </c>
      <c r="C182" s="17" t="s">
        <v>113</v>
      </c>
      <c r="D182" s="17" t="s">
        <v>40</v>
      </c>
      <c r="E182" s="17">
        <v>200</v>
      </c>
      <c r="F182" s="18" t="s">
        <v>114</v>
      </c>
      <c r="G182" s="19">
        <v>0.17</v>
      </c>
      <c r="H182" s="20" t="s">
        <v>115</v>
      </c>
      <c r="I182" s="9">
        <f t="shared" si="4"/>
        <v>208600</v>
      </c>
      <c r="J182" s="9">
        <f t="shared" si="5"/>
        <v>206100</v>
      </c>
      <c r="K182" s="21">
        <v>192600</v>
      </c>
    </row>
    <row r="183" spans="2:11" ht="15.75">
      <c r="B183" s="27">
        <v>178</v>
      </c>
      <c r="C183" s="17" t="s">
        <v>116</v>
      </c>
      <c r="D183" s="34" t="s">
        <v>40</v>
      </c>
      <c r="E183" s="17">
        <v>330</v>
      </c>
      <c r="F183" s="18" t="s">
        <v>172</v>
      </c>
      <c r="G183" s="19">
        <v>1.1100000000000001</v>
      </c>
      <c r="H183" s="38" t="s">
        <v>5</v>
      </c>
      <c r="I183" s="9">
        <f t="shared" si="4"/>
        <v>208600</v>
      </c>
      <c r="J183" s="9">
        <f t="shared" si="5"/>
        <v>206100</v>
      </c>
      <c r="K183" s="21">
        <v>192600</v>
      </c>
    </row>
    <row r="184" spans="2:11" ht="15.75">
      <c r="B184" s="27">
        <v>179</v>
      </c>
      <c r="C184" s="17" t="s">
        <v>116</v>
      </c>
      <c r="D184" s="34" t="s">
        <v>40</v>
      </c>
      <c r="E184" s="17">
        <v>335</v>
      </c>
      <c r="F184" s="18" t="s">
        <v>173</v>
      </c>
      <c r="G184" s="19">
        <v>1.01</v>
      </c>
      <c r="H184" s="38" t="s">
        <v>5</v>
      </c>
      <c r="I184" s="9">
        <f t="shared" si="4"/>
        <v>208600</v>
      </c>
      <c r="J184" s="9">
        <f t="shared" si="5"/>
        <v>206100</v>
      </c>
      <c r="K184" s="21">
        <v>192600</v>
      </c>
    </row>
    <row r="185" spans="2:11" ht="15.75">
      <c r="B185" s="27">
        <v>180</v>
      </c>
      <c r="C185" s="17" t="s">
        <v>116</v>
      </c>
      <c r="D185" s="34" t="s">
        <v>40</v>
      </c>
      <c r="E185" s="17">
        <v>340</v>
      </c>
      <c r="F185" s="18" t="s">
        <v>174</v>
      </c>
      <c r="G185" s="19">
        <v>1.0900000000000001</v>
      </c>
      <c r="H185" s="38" t="s">
        <v>5</v>
      </c>
      <c r="I185" s="9">
        <f t="shared" si="4"/>
        <v>208600</v>
      </c>
      <c r="J185" s="9">
        <f t="shared" si="5"/>
        <v>206100</v>
      </c>
      <c r="K185" s="21">
        <v>192600</v>
      </c>
    </row>
    <row r="186" spans="2:11" ht="15.75">
      <c r="B186" s="27">
        <v>181</v>
      </c>
      <c r="C186" s="17" t="s">
        <v>116</v>
      </c>
      <c r="D186" s="34" t="s">
        <v>40</v>
      </c>
      <c r="E186" s="17">
        <v>355</v>
      </c>
      <c r="F186" s="18" t="s">
        <v>175</v>
      </c>
      <c r="G186" s="19">
        <v>1.04</v>
      </c>
      <c r="H186" s="38" t="s">
        <v>5</v>
      </c>
      <c r="I186" s="9">
        <f t="shared" si="4"/>
        <v>208600</v>
      </c>
      <c r="J186" s="9">
        <f t="shared" si="5"/>
        <v>206100</v>
      </c>
      <c r="K186" s="21">
        <v>192600</v>
      </c>
    </row>
    <row r="187" spans="2:11" ht="15.75">
      <c r="B187" s="27">
        <v>182</v>
      </c>
      <c r="C187" s="17" t="s">
        <v>33</v>
      </c>
      <c r="D187" s="17" t="s">
        <v>40</v>
      </c>
      <c r="E187" s="17">
        <v>295</v>
      </c>
      <c r="F187" s="18" t="s">
        <v>176</v>
      </c>
      <c r="G187" s="19">
        <v>0.36699999999999999</v>
      </c>
      <c r="H187" s="20" t="s">
        <v>5</v>
      </c>
      <c r="I187" s="9">
        <f t="shared" si="4"/>
        <v>243000</v>
      </c>
      <c r="J187" s="9">
        <f t="shared" si="5"/>
        <v>240500</v>
      </c>
      <c r="K187" s="21">
        <v>224700</v>
      </c>
    </row>
    <row r="188" spans="2:11" ht="15.75">
      <c r="B188" s="27">
        <v>183</v>
      </c>
      <c r="C188" s="17" t="s">
        <v>33</v>
      </c>
      <c r="D188" s="17" t="s">
        <v>40</v>
      </c>
      <c r="E188" s="17">
        <v>300</v>
      </c>
      <c r="F188" s="18" t="s">
        <v>176</v>
      </c>
      <c r="G188" s="19">
        <v>0.378</v>
      </c>
      <c r="H188" s="20" t="s">
        <v>5</v>
      </c>
      <c r="I188" s="9">
        <f t="shared" si="4"/>
        <v>243000</v>
      </c>
      <c r="J188" s="9">
        <f t="shared" si="5"/>
        <v>240500</v>
      </c>
      <c r="K188" s="21">
        <v>224700</v>
      </c>
    </row>
    <row r="189" spans="2:11" ht="15.75">
      <c r="B189" s="27">
        <v>184</v>
      </c>
      <c r="C189" s="17" t="s">
        <v>34</v>
      </c>
      <c r="D189" s="17" t="s">
        <v>40</v>
      </c>
      <c r="E189" s="17">
        <v>120</v>
      </c>
      <c r="F189" s="18" t="s">
        <v>272</v>
      </c>
      <c r="G189" s="19">
        <v>0.08</v>
      </c>
      <c r="H189" s="20" t="s">
        <v>217</v>
      </c>
      <c r="I189" s="9">
        <f t="shared" si="4"/>
        <v>214400</v>
      </c>
      <c r="J189" s="9">
        <f t="shared" si="5"/>
        <v>211900</v>
      </c>
      <c r="K189" s="21">
        <v>198000</v>
      </c>
    </row>
    <row r="190" spans="2:11" ht="15.75">
      <c r="B190" s="27">
        <v>185</v>
      </c>
      <c r="C190" s="17" t="s">
        <v>34</v>
      </c>
      <c r="D190" s="17" t="s">
        <v>40</v>
      </c>
      <c r="E190" s="17">
        <v>150</v>
      </c>
      <c r="F190" s="18" t="s">
        <v>117</v>
      </c>
      <c r="G190" s="19">
        <v>5.0999999999999997E-2</v>
      </c>
      <c r="H190" s="20" t="s">
        <v>5</v>
      </c>
      <c r="I190" s="9">
        <f t="shared" si="4"/>
        <v>214400</v>
      </c>
      <c r="J190" s="9">
        <f t="shared" si="5"/>
        <v>211900</v>
      </c>
      <c r="K190" s="21">
        <v>198000</v>
      </c>
    </row>
    <row r="191" spans="2:11" ht="15.75">
      <c r="B191" s="27">
        <v>186</v>
      </c>
      <c r="C191" s="17" t="s">
        <v>34</v>
      </c>
      <c r="D191" s="17" t="s">
        <v>40</v>
      </c>
      <c r="E191" s="17">
        <v>150</v>
      </c>
      <c r="F191" s="18" t="s">
        <v>118</v>
      </c>
      <c r="G191" s="19">
        <v>5.2999999999999999E-2</v>
      </c>
      <c r="H191" s="20" t="s">
        <v>5</v>
      </c>
      <c r="I191" s="9">
        <f t="shared" si="4"/>
        <v>214400</v>
      </c>
      <c r="J191" s="9">
        <f t="shared" si="5"/>
        <v>211900</v>
      </c>
      <c r="K191" s="21">
        <v>198000</v>
      </c>
    </row>
    <row r="192" spans="2:11" ht="15.75">
      <c r="B192" s="27">
        <v>187</v>
      </c>
      <c r="C192" s="17" t="s">
        <v>34</v>
      </c>
      <c r="D192" s="17" t="s">
        <v>40</v>
      </c>
      <c r="E192" s="17">
        <v>150</v>
      </c>
      <c r="F192" s="18" t="s">
        <v>118</v>
      </c>
      <c r="G192" s="19">
        <v>5.2999999999999999E-2</v>
      </c>
      <c r="H192" s="20" t="s">
        <v>5</v>
      </c>
      <c r="I192" s="9">
        <f t="shared" si="4"/>
        <v>214400</v>
      </c>
      <c r="J192" s="9">
        <f t="shared" si="5"/>
        <v>211900</v>
      </c>
      <c r="K192" s="21">
        <v>198000</v>
      </c>
    </row>
    <row r="193" spans="2:11" ht="15.75">
      <c r="B193" s="27">
        <v>188</v>
      </c>
      <c r="C193" s="17" t="s">
        <v>34</v>
      </c>
      <c r="D193" s="17" t="s">
        <v>40</v>
      </c>
      <c r="E193" s="17">
        <v>150</v>
      </c>
      <c r="F193" s="18" t="s">
        <v>273</v>
      </c>
      <c r="G193" s="19">
        <v>8.5000000000000006E-2</v>
      </c>
      <c r="H193" s="20" t="s">
        <v>217</v>
      </c>
      <c r="I193" s="9">
        <f t="shared" si="4"/>
        <v>214400</v>
      </c>
      <c r="J193" s="9">
        <f t="shared" si="5"/>
        <v>211900</v>
      </c>
      <c r="K193" s="21">
        <v>198000</v>
      </c>
    </row>
    <row r="194" spans="2:11" ht="15.75">
      <c r="B194" s="27">
        <v>189</v>
      </c>
      <c r="C194" s="17" t="s">
        <v>34</v>
      </c>
      <c r="D194" s="17" t="s">
        <v>40</v>
      </c>
      <c r="E194" s="17">
        <v>155</v>
      </c>
      <c r="F194" s="18" t="s">
        <v>119</v>
      </c>
      <c r="G194" s="19">
        <v>5.8000000000000003E-2</v>
      </c>
      <c r="H194" s="20" t="s">
        <v>5</v>
      </c>
      <c r="I194" s="9">
        <f t="shared" si="4"/>
        <v>214400</v>
      </c>
      <c r="J194" s="9">
        <f t="shared" si="5"/>
        <v>211900</v>
      </c>
      <c r="K194" s="21">
        <v>198000</v>
      </c>
    </row>
    <row r="195" spans="2:11" ht="15.75">
      <c r="B195" s="27">
        <v>190</v>
      </c>
      <c r="C195" s="17" t="s">
        <v>34</v>
      </c>
      <c r="D195" s="17" t="s">
        <v>40</v>
      </c>
      <c r="E195" s="17">
        <v>160</v>
      </c>
      <c r="F195" s="18" t="s">
        <v>120</v>
      </c>
      <c r="G195" s="19">
        <v>6.3E-2</v>
      </c>
      <c r="H195" s="20" t="s">
        <v>5</v>
      </c>
      <c r="I195" s="9">
        <f t="shared" si="4"/>
        <v>214400</v>
      </c>
      <c r="J195" s="9">
        <f t="shared" si="5"/>
        <v>211900</v>
      </c>
      <c r="K195" s="21">
        <v>198000</v>
      </c>
    </row>
    <row r="196" spans="2:11" ht="15.75">
      <c r="B196" s="27">
        <v>191</v>
      </c>
      <c r="C196" s="17" t="s">
        <v>34</v>
      </c>
      <c r="D196" s="17" t="s">
        <v>40</v>
      </c>
      <c r="E196" s="17">
        <v>160</v>
      </c>
      <c r="F196" s="18" t="s">
        <v>45</v>
      </c>
      <c r="G196" s="19">
        <v>0.125</v>
      </c>
      <c r="H196" s="20" t="s">
        <v>5</v>
      </c>
      <c r="I196" s="9">
        <f t="shared" si="4"/>
        <v>214400</v>
      </c>
      <c r="J196" s="9">
        <f t="shared" si="5"/>
        <v>211900</v>
      </c>
      <c r="K196" s="21">
        <v>198000</v>
      </c>
    </row>
    <row r="197" spans="2:11" ht="15.75">
      <c r="B197" s="27">
        <v>192</v>
      </c>
      <c r="C197" s="17" t="s">
        <v>34</v>
      </c>
      <c r="D197" s="17" t="s">
        <v>40</v>
      </c>
      <c r="E197" s="17">
        <v>160</v>
      </c>
      <c r="F197" s="18" t="s">
        <v>274</v>
      </c>
      <c r="G197" s="19">
        <v>0.19</v>
      </c>
      <c r="H197" s="20" t="s">
        <v>5</v>
      </c>
      <c r="I197" s="9">
        <f t="shared" si="4"/>
        <v>214400</v>
      </c>
      <c r="J197" s="9">
        <f t="shared" si="5"/>
        <v>211900</v>
      </c>
      <c r="K197" s="21">
        <v>198000</v>
      </c>
    </row>
    <row r="198" spans="2:11" ht="15.75">
      <c r="B198" s="27">
        <v>193</v>
      </c>
      <c r="C198" s="17" t="s">
        <v>34</v>
      </c>
      <c r="D198" s="17" t="s">
        <v>40</v>
      </c>
      <c r="E198" s="17">
        <v>170</v>
      </c>
      <c r="F198" s="18" t="s">
        <v>223</v>
      </c>
      <c r="G198" s="19">
        <v>0.15</v>
      </c>
      <c r="H198" s="20" t="s">
        <v>5</v>
      </c>
      <c r="I198" s="9">
        <f t="shared" si="4"/>
        <v>214400</v>
      </c>
      <c r="J198" s="9">
        <f t="shared" si="5"/>
        <v>211900</v>
      </c>
      <c r="K198" s="21">
        <v>198000</v>
      </c>
    </row>
    <row r="199" spans="2:11" ht="15.75">
      <c r="B199" s="27">
        <v>194</v>
      </c>
      <c r="C199" s="17" t="s">
        <v>34</v>
      </c>
      <c r="D199" s="17" t="s">
        <v>40</v>
      </c>
      <c r="E199" s="17">
        <v>180</v>
      </c>
      <c r="F199" s="18" t="s">
        <v>121</v>
      </c>
      <c r="G199" s="19">
        <v>0.11899999999999999</v>
      </c>
      <c r="H199" s="20" t="s">
        <v>5</v>
      </c>
      <c r="I199" s="9">
        <f t="shared" ref="I199:I252" si="6">J199+2500</f>
        <v>214400</v>
      </c>
      <c r="J199" s="9">
        <f t="shared" ref="J199:J252" si="7">ROUNDUP(K199*1.07,-2)</f>
        <v>211900</v>
      </c>
      <c r="K199" s="21">
        <v>198000</v>
      </c>
    </row>
    <row r="200" spans="2:11" ht="15.75">
      <c r="B200" s="27">
        <v>195</v>
      </c>
      <c r="C200" s="17" t="s">
        <v>34</v>
      </c>
      <c r="D200" s="17" t="s">
        <v>40</v>
      </c>
      <c r="E200" s="17">
        <v>190</v>
      </c>
      <c r="F200" s="18" t="s">
        <v>122</v>
      </c>
      <c r="G200" s="19">
        <v>0.12</v>
      </c>
      <c r="H200" s="20" t="s">
        <v>5</v>
      </c>
      <c r="I200" s="9">
        <f t="shared" si="6"/>
        <v>214400</v>
      </c>
      <c r="J200" s="9">
        <f t="shared" si="7"/>
        <v>211900</v>
      </c>
      <c r="K200" s="21">
        <v>198000</v>
      </c>
    </row>
    <row r="201" spans="2:11" ht="15.75">
      <c r="B201" s="27">
        <v>196</v>
      </c>
      <c r="C201" s="17" t="s">
        <v>34</v>
      </c>
      <c r="D201" s="17" t="s">
        <v>40</v>
      </c>
      <c r="E201" s="17">
        <v>190</v>
      </c>
      <c r="F201" s="18" t="s">
        <v>123</v>
      </c>
      <c r="G201" s="19">
        <v>0.123</v>
      </c>
      <c r="H201" s="20" t="s">
        <v>5</v>
      </c>
      <c r="I201" s="9">
        <f t="shared" si="6"/>
        <v>214400</v>
      </c>
      <c r="J201" s="9">
        <f t="shared" si="7"/>
        <v>211900</v>
      </c>
      <c r="K201" s="21">
        <v>198000</v>
      </c>
    </row>
    <row r="202" spans="2:11" ht="15.75">
      <c r="B202" s="27">
        <v>197</v>
      </c>
      <c r="C202" s="17" t="s">
        <v>34</v>
      </c>
      <c r="D202" s="17" t="s">
        <v>40</v>
      </c>
      <c r="E202" s="17">
        <v>190</v>
      </c>
      <c r="F202" s="18" t="s">
        <v>124</v>
      </c>
      <c r="G202" s="19">
        <v>0.123</v>
      </c>
      <c r="H202" s="20" t="s">
        <v>5</v>
      </c>
      <c r="I202" s="9">
        <f t="shared" si="6"/>
        <v>214400</v>
      </c>
      <c r="J202" s="9">
        <f t="shared" si="7"/>
        <v>211900</v>
      </c>
      <c r="K202" s="21">
        <v>198000</v>
      </c>
    </row>
    <row r="203" spans="2:11" ht="15.75">
      <c r="B203" s="27">
        <v>198</v>
      </c>
      <c r="C203" s="17" t="s">
        <v>34</v>
      </c>
      <c r="D203" s="17" t="s">
        <v>40</v>
      </c>
      <c r="E203" s="17">
        <v>190</v>
      </c>
      <c r="F203" s="18" t="s">
        <v>125</v>
      </c>
      <c r="G203" s="19">
        <v>0.126</v>
      </c>
      <c r="H203" s="20" t="s">
        <v>5</v>
      </c>
      <c r="I203" s="9">
        <f t="shared" si="6"/>
        <v>214400</v>
      </c>
      <c r="J203" s="9">
        <f t="shared" si="7"/>
        <v>211900</v>
      </c>
      <c r="K203" s="21">
        <v>198000</v>
      </c>
    </row>
    <row r="204" spans="2:11" ht="15.75">
      <c r="B204" s="27">
        <v>199</v>
      </c>
      <c r="C204" s="17" t="s">
        <v>34</v>
      </c>
      <c r="D204" s="17" t="s">
        <v>40</v>
      </c>
      <c r="E204" s="17">
        <v>190</v>
      </c>
      <c r="F204" s="18" t="s">
        <v>126</v>
      </c>
      <c r="G204" s="19">
        <v>0.13500000000000001</v>
      </c>
      <c r="H204" s="20" t="s">
        <v>4</v>
      </c>
      <c r="I204" s="9">
        <f t="shared" si="6"/>
        <v>214400</v>
      </c>
      <c r="J204" s="9">
        <f t="shared" si="7"/>
        <v>211900</v>
      </c>
      <c r="K204" s="21">
        <v>198000</v>
      </c>
    </row>
    <row r="205" spans="2:11" ht="15.75">
      <c r="B205" s="27">
        <v>200</v>
      </c>
      <c r="C205" s="17" t="s">
        <v>34</v>
      </c>
      <c r="D205" s="17" t="s">
        <v>40</v>
      </c>
      <c r="E205" s="17">
        <v>215</v>
      </c>
      <c r="F205" s="18" t="s">
        <v>275</v>
      </c>
      <c r="G205" s="19">
        <v>0.185</v>
      </c>
      <c r="H205" s="20" t="s">
        <v>5</v>
      </c>
      <c r="I205" s="9">
        <f t="shared" si="6"/>
        <v>214400</v>
      </c>
      <c r="J205" s="9">
        <f t="shared" si="7"/>
        <v>211900</v>
      </c>
      <c r="K205" s="21">
        <v>198000</v>
      </c>
    </row>
    <row r="206" spans="2:11" ht="15.75">
      <c r="B206" s="27">
        <v>201</v>
      </c>
      <c r="C206" s="17" t="s">
        <v>34</v>
      </c>
      <c r="D206" s="17" t="s">
        <v>40</v>
      </c>
      <c r="E206" s="17">
        <v>220</v>
      </c>
      <c r="F206" s="18" t="s">
        <v>276</v>
      </c>
      <c r="G206" s="19">
        <v>0.185</v>
      </c>
      <c r="H206" s="20" t="s">
        <v>5</v>
      </c>
      <c r="I206" s="9">
        <f t="shared" si="6"/>
        <v>214400</v>
      </c>
      <c r="J206" s="9">
        <f t="shared" si="7"/>
        <v>211900</v>
      </c>
      <c r="K206" s="21">
        <v>198000</v>
      </c>
    </row>
    <row r="207" spans="2:11" ht="15.75">
      <c r="B207" s="27">
        <v>202</v>
      </c>
      <c r="C207" s="17" t="s">
        <v>34</v>
      </c>
      <c r="D207" s="17" t="s">
        <v>40</v>
      </c>
      <c r="E207" s="17">
        <v>270</v>
      </c>
      <c r="F207" s="18" t="s">
        <v>277</v>
      </c>
      <c r="G207" s="19">
        <v>0.28499999999999998</v>
      </c>
      <c r="H207" s="20" t="s">
        <v>5</v>
      </c>
      <c r="I207" s="9">
        <f t="shared" si="6"/>
        <v>214400</v>
      </c>
      <c r="J207" s="9">
        <f t="shared" si="7"/>
        <v>211900</v>
      </c>
      <c r="K207" s="21">
        <v>198000</v>
      </c>
    </row>
    <row r="208" spans="2:11" ht="15.75">
      <c r="B208" s="27">
        <v>203</v>
      </c>
      <c r="C208" s="17" t="s">
        <v>35</v>
      </c>
      <c r="D208" s="17" t="s">
        <v>40</v>
      </c>
      <c r="E208" s="17">
        <v>180</v>
      </c>
      <c r="F208" s="18" t="s">
        <v>278</v>
      </c>
      <c r="G208" s="19">
        <v>0.91400000000000003</v>
      </c>
      <c r="H208" s="20" t="s">
        <v>137</v>
      </c>
      <c r="I208" s="9">
        <f t="shared" si="6"/>
        <v>128500</v>
      </c>
      <c r="J208" s="9">
        <f t="shared" si="7"/>
        <v>126000</v>
      </c>
      <c r="K208" s="21">
        <v>117700</v>
      </c>
    </row>
    <row r="209" spans="2:11" ht="15.75">
      <c r="B209" s="27">
        <v>204</v>
      </c>
      <c r="C209" s="17" t="s">
        <v>279</v>
      </c>
      <c r="D209" s="17" t="s">
        <v>40</v>
      </c>
      <c r="E209" s="17">
        <v>50</v>
      </c>
      <c r="F209" s="18" t="s">
        <v>280</v>
      </c>
      <c r="G209" s="19">
        <v>0.25</v>
      </c>
      <c r="H209" s="20" t="s">
        <v>226</v>
      </c>
      <c r="I209" s="9">
        <f t="shared" si="6"/>
        <v>174300</v>
      </c>
      <c r="J209" s="9">
        <f t="shared" si="7"/>
        <v>171800</v>
      </c>
      <c r="K209" s="21">
        <v>160500</v>
      </c>
    </row>
    <row r="210" spans="2:11" ht="15.75">
      <c r="B210" s="27">
        <v>205</v>
      </c>
      <c r="C210" s="17" t="s">
        <v>149</v>
      </c>
      <c r="D210" s="17" t="s">
        <v>40</v>
      </c>
      <c r="E210" s="17">
        <v>30</v>
      </c>
      <c r="F210" s="18" t="s">
        <v>150</v>
      </c>
      <c r="G210" s="19">
        <v>0.49</v>
      </c>
      <c r="H210" s="20" t="s">
        <v>137</v>
      </c>
      <c r="I210" s="9">
        <f t="shared" si="6"/>
        <v>162800</v>
      </c>
      <c r="J210" s="9">
        <f t="shared" si="7"/>
        <v>160300</v>
      </c>
      <c r="K210" s="21">
        <v>149800</v>
      </c>
    </row>
    <row r="211" spans="2:11" ht="15.75">
      <c r="B211" s="27">
        <v>206</v>
      </c>
      <c r="C211" s="17" t="s">
        <v>149</v>
      </c>
      <c r="D211" s="17" t="s">
        <v>40</v>
      </c>
      <c r="E211" s="17">
        <v>30</v>
      </c>
      <c r="F211" s="18" t="s">
        <v>150</v>
      </c>
      <c r="G211" s="19">
        <v>0.49</v>
      </c>
      <c r="H211" s="20" t="s">
        <v>137</v>
      </c>
      <c r="I211" s="9">
        <f t="shared" si="6"/>
        <v>162800</v>
      </c>
      <c r="J211" s="9">
        <f t="shared" si="7"/>
        <v>160300</v>
      </c>
      <c r="K211" s="21">
        <v>149800</v>
      </c>
    </row>
    <row r="212" spans="2:11" ht="15.75">
      <c r="B212" s="27">
        <v>207</v>
      </c>
      <c r="C212" s="17" t="s">
        <v>148</v>
      </c>
      <c r="D212" s="17" t="s">
        <v>40</v>
      </c>
      <c r="E212" s="17">
        <v>25</v>
      </c>
      <c r="F212" s="18" t="s">
        <v>170</v>
      </c>
      <c r="G212" s="19">
        <v>0.188</v>
      </c>
      <c r="H212" s="20" t="s">
        <v>137</v>
      </c>
      <c r="I212" s="9">
        <f t="shared" si="6"/>
        <v>162800</v>
      </c>
      <c r="J212" s="9">
        <f t="shared" si="7"/>
        <v>160300</v>
      </c>
      <c r="K212" s="21">
        <v>149800</v>
      </c>
    </row>
    <row r="213" spans="2:11" ht="15.75">
      <c r="B213" s="27">
        <v>208</v>
      </c>
      <c r="C213" s="17" t="s">
        <v>36</v>
      </c>
      <c r="D213" s="17" t="s">
        <v>40</v>
      </c>
      <c r="E213" s="17">
        <v>20</v>
      </c>
      <c r="F213" s="18" t="s">
        <v>224</v>
      </c>
      <c r="G213" s="19">
        <f>0.89-0.111-0.111-0.111-0.222-0.111-0.111</f>
        <v>0.11300000000000009</v>
      </c>
      <c r="H213" s="20" t="s">
        <v>137</v>
      </c>
      <c r="I213" s="9">
        <f t="shared" si="6"/>
        <v>145700</v>
      </c>
      <c r="J213" s="9">
        <f t="shared" si="7"/>
        <v>143200</v>
      </c>
      <c r="K213" s="21">
        <v>133800</v>
      </c>
    </row>
    <row r="214" spans="2:11" ht="15.75">
      <c r="B214" s="27">
        <v>209</v>
      </c>
      <c r="C214" s="17" t="s">
        <v>36</v>
      </c>
      <c r="D214" s="17" t="s">
        <v>40</v>
      </c>
      <c r="E214" s="17">
        <v>20</v>
      </c>
      <c r="F214" s="18" t="s">
        <v>225</v>
      </c>
      <c r="G214" s="19">
        <v>0.308</v>
      </c>
      <c r="H214" s="20" t="s">
        <v>137</v>
      </c>
      <c r="I214" s="9">
        <f t="shared" si="6"/>
        <v>145700</v>
      </c>
      <c r="J214" s="9">
        <f t="shared" si="7"/>
        <v>143200</v>
      </c>
      <c r="K214" s="21">
        <v>133800</v>
      </c>
    </row>
    <row r="215" spans="2:11" ht="15.75">
      <c r="B215" s="27">
        <v>210</v>
      </c>
      <c r="C215" s="17" t="s">
        <v>36</v>
      </c>
      <c r="D215" s="17" t="s">
        <v>40</v>
      </c>
      <c r="E215" s="17">
        <v>190</v>
      </c>
      <c r="F215" s="18" t="s">
        <v>127</v>
      </c>
      <c r="G215" s="19">
        <v>0.32500000000000001</v>
      </c>
      <c r="H215" s="20" t="s">
        <v>5</v>
      </c>
      <c r="I215" s="9">
        <f t="shared" si="6"/>
        <v>145700</v>
      </c>
      <c r="J215" s="9">
        <f t="shared" si="7"/>
        <v>143200</v>
      </c>
      <c r="K215" s="21">
        <v>133800</v>
      </c>
    </row>
    <row r="216" spans="2:11" ht="15.75">
      <c r="B216" s="27">
        <v>211</v>
      </c>
      <c r="C216" s="17" t="s">
        <v>37</v>
      </c>
      <c r="D216" s="17" t="s">
        <v>40</v>
      </c>
      <c r="E216" s="17">
        <v>14</v>
      </c>
      <c r="F216" s="18" t="s">
        <v>129</v>
      </c>
      <c r="G216" s="19">
        <v>8.6999999999999994E-2</v>
      </c>
      <c r="H216" s="20" t="s">
        <v>137</v>
      </c>
      <c r="I216" s="9">
        <f t="shared" si="6"/>
        <v>145700</v>
      </c>
      <c r="J216" s="9">
        <f t="shared" si="7"/>
        <v>143200</v>
      </c>
      <c r="K216" s="21">
        <v>133800</v>
      </c>
    </row>
    <row r="217" spans="2:11" ht="15.75">
      <c r="B217" s="27">
        <v>212</v>
      </c>
      <c r="C217" s="17" t="s">
        <v>37</v>
      </c>
      <c r="D217" s="17" t="s">
        <v>40</v>
      </c>
      <c r="E217" s="17">
        <v>14</v>
      </c>
      <c r="F217" s="18" t="s">
        <v>129</v>
      </c>
      <c r="G217" s="19">
        <v>8.6999999999999994E-2</v>
      </c>
      <c r="H217" s="20" t="s">
        <v>137</v>
      </c>
      <c r="I217" s="9">
        <f t="shared" si="6"/>
        <v>145700</v>
      </c>
      <c r="J217" s="9">
        <f t="shared" si="7"/>
        <v>143200</v>
      </c>
      <c r="K217" s="21">
        <v>133800</v>
      </c>
    </row>
    <row r="218" spans="2:11" ht="15.75">
      <c r="B218" s="27">
        <v>213</v>
      </c>
      <c r="C218" s="17" t="s">
        <v>37</v>
      </c>
      <c r="D218" s="17" t="s">
        <v>40</v>
      </c>
      <c r="E218" s="17">
        <v>14</v>
      </c>
      <c r="F218" s="18" t="s">
        <v>129</v>
      </c>
      <c r="G218" s="19">
        <v>8.6999999999999994E-2</v>
      </c>
      <c r="H218" s="20" t="s">
        <v>137</v>
      </c>
      <c r="I218" s="9">
        <f t="shared" si="6"/>
        <v>145700</v>
      </c>
      <c r="J218" s="9">
        <f t="shared" si="7"/>
        <v>143200</v>
      </c>
      <c r="K218" s="21">
        <v>133800</v>
      </c>
    </row>
    <row r="219" spans="2:11" ht="15.75">
      <c r="B219" s="27">
        <v>214</v>
      </c>
      <c r="C219" s="17" t="s">
        <v>37</v>
      </c>
      <c r="D219" s="17" t="s">
        <v>40</v>
      </c>
      <c r="E219" s="17">
        <v>14</v>
      </c>
      <c r="F219" s="18" t="s">
        <v>129</v>
      </c>
      <c r="G219" s="19">
        <v>8.6999999999999994E-2</v>
      </c>
      <c r="H219" s="20" t="s">
        <v>137</v>
      </c>
      <c r="I219" s="9">
        <f t="shared" si="6"/>
        <v>145700</v>
      </c>
      <c r="J219" s="9">
        <f t="shared" si="7"/>
        <v>143200</v>
      </c>
      <c r="K219" s="21">
        <v>133800</v>
      </c>
    </row>
    <row r="220" spans="2:11" ht="15.75">
      <c r="B220" s="27">
        <v>215</v>
      </c>
      <c r="C220" s="17" t="s">
        <v>37</v>
      </c>
      <c r="D220" s="17" t="s">
        <v>40</v>
      </c>
      <c r="E220" s="17">
        <v>14</v>
      </c>
      <c r="F220" s="18" t="s">
        <v>129</v>
      </c>
      <c r="G220" s="19">
        <v>8.6999999999999994E-2</v>
      </c>
      <c r="H220" s="20" t="s">
        <v>137</v>
      </c>
      <c r="I220" s="9">
        <f t="shared" si="6"/>
        <v>145700</v>
      </c>
      <c r="J220" s="9">
        <f t="shared" si="7"/>
        <v>143200</v>
      </c>
      <c r="K220" s="21">
        <v>133800</v>
      </c>
    </row>
    <row r="221" spans="2:11" ht="15.75">
      <c r="B221" s="27">
        <v>216</v>
      </c>
      <c r="C221" s="17" t="s">
        <v>37</v>
      </c>
      <c r="D221" s="17" t="s">
        <v>40</v>
      </c>
      <c r="E221" s="17">
        <v>14</v>
      </c>
      <c r="F221" s="18" t="s">
        <v>128</v>
      </c>
      <c r="G221" s="19">
        <v>8.6999999999999994E-2</v>
      </c>
      <c r="H221" s="20" t="s">
        <v>137</v>
      </c>
      <c r="I221" s="9">
        <f t="shared" si="6"/>
        <v>145700</v>
      </c>
      <c r="J221" s="9">
        <f t="shared" si="7"/>
        <v>143200</v>
      </c>
      <c r="K221" s="21">
        <v>133800</v>
      </c>
    </row>
    <row r="222" spans="2:11" ht="15.75">
      <c r="B222" s="27">
        <v>217</v>
      </c>
      <c r="C222" s="17" t="s">
        <v>37</v>
      </c>
      <c r="D222" s="17" t="s">
        <v>40</v>
      </c>
      <c r="E222" s="17">
        <v>14</v>
      </c>
      <c r="F222" s="18" t="s">
        <v>171</v>
      </c>
      <c r="G222" s="19">
        <v>2.6859999999999999</v>
      </c>
      <c r="H222" s="20" t="s">
        <v>137</v>
      </c>
      <c r="I222" s="9">
        <f t="shared" si="6"/>
        <v>145700</v>
      </c>
      <c r="J222" s="9">
        <f t="shared" si="7"/>
        <v>143200</v>
      </c>
      <c r="K222" s="21">
        <v>133800</v>
      </c>
    </row>
    <row r="223" spans="2:11" ht="15.75">
      <c r="B223" s="27">
        <v>218</v>
      </c>
      <c r="C223" s="17" t="s">
        <v>37</v>
      </c>
      <c r="D223" s="17" t="s">
        <v>40</v>
      </c>
      <c r="E223" s="17">
        <v>21</v>
      </c>
      <c r="F223" s="18" t="s">
        <v>236</v>
      </c>
      <c r="G223" s="19">
        <f>0.22-0.056</f>
        <v>0.16400000000000001</v>
      </c>
      <c r="H223" s="20" t="s">
        <v>137</v>
      </c>
      <c r="I223" s="9">
        <f t="shared" si="6"/>
        <v>145700</v>
      </c>
      <c r="J223" s="9">
        <f t="shared" si="7"/>
        <v>143200</v>
      </c>
      <c r="K223" s="21">
        <v>133800</v>
      </c>
    </row>
    <row r="224" spans="2:11" ht="15.75">
      <c r="B224" s="27">
        <v>219</v>
      </c>
      <c r="C224" s="17" t="s">
        <v>37</v>
      </c>
      <c r="D224" s="17" t="s">
        <v>40</v>
      </c>
      <c r="E224" s="17">
        <v>30</v>
      </c>
      <c r="F224" s="18" t="s">
        <v>138</v>
      </c>
      <c r="G224" s="19">
        <f>1.005-0.095-0.056-0.028</f>
        <v>0.82599999999999985</v>
      </c>
      <c r="H224" s="20"/>
      <c r="I224" s="9">
        <f t="shared" si="6"/>
        <v>145700</v>
      </c>
      <c r="J224" s="9">
        <f t="shared" si="7"/>
        <v>143200</v>
      </c>
      <c r="K224" s="21">
        <v>133800</v>
      </c>
    </row>
    <row r="225" spans="2:11" ht="15.75">
      <c r="B225" s="27">
        <v>220</v>
      </c>
      <c r="C225" s="17" t="s">
        <v>37</v>
      </c>
      <c r="D225" s="17" t="s">
        <v>40</v>
      </c>
      <c r="E225" s="17">
        <v>30</v>
      </c>
      <c r="F225" s="18" t="s">
        <v>139</v>
      </c>
      <c r="G225" s="19">
        <f>2.445-0.06-0.058-0.314</f>
        <v>2.0129999999999999</v>
      </c>
      <c r="H225" s="20"/>
      <c r="I225" s="9">
        <f t="shared" si="6"/>
        <v>145700</v>
      </c>
      <c r="J225" s="9">
        <f t="shared" si="7"/>
        <v>143200</v>
      </c>
      <c r="K225" s="21">
        <v>133800</v>
      </c>
    </row>
    <row r="226" spans="2:11" ht="15.75">
      <c r="B226" s="27">
        <v>221</v>
      </c>
      <c r="C226" s="17" t="s">
        <v>37</v>
      </c>
      <c r="D226" s="17" t="s">
        <v>40</v>
      </c>
      <c r="E226" s="17">
        <v>180</v>
      </c>
      <c r="F226" s="18" t="s">
        <v>130</v>
      </c>
      <c r="G226" s="19">
        <v>0.33500000000000002</v>
      </c>
      <c r="H226" s="20" t="s">
        <v>5</v>
      </c>
      <c r="I226" s="9">
        <f t="shared" si="6"/>
        <v>162800</v>
      </c>
      <c r="J226" s="9">
        <f t="shared" si="7"/>
        <v>160300</v>
      </c>
      <c r="K226" s="21">
        <v>149800</v>
      </c>
    </row>
    <row r="227" spans="2:11" ht="15.75">
      <c r="B227" s="27">
        <v>222</v>
      </c>
      <c r="C227" s="17" t="s">
        <v>37</v>
      </c>
      <c r="D227" s="17" t="s">
        <v>40</v>
      </c>
      <c r="E227" s="17">
        <v>180</v>
      </c>
      <c r="F227" s="18" t="s">
        <v>131</v>
      </c>
      <c r="G227" s="19">
        <v>0.33</v>
      </c>
      <c r="H227" s="20" t="s">
        <v>5</v>
      </c>
      <c r="I227" s="9">
        <f t="shared" si="6"/>
        <v>162800</v>
      </c>
      <c r="J227" s="9">
        <f t="shared" si="7"/>
        <v>160300</v>
      </c>
      <c r="K227" s="21">
        <v>149800</v>
      </c>
    </row>
    <row r="228" spans="2:11" ht="15.75">
      <c r="B228" s="27">
        <v>223</v>
      </c>
      <c r="C228" s="30" t="s">
        <v>37</v>
      </c>
      <c r="D228" s="36" t="s">
        <v>40</v>
      </c>
      <c r="E228" s="36">
        <v>180</v>
      </c>
      <c r="F228" s="31" t="s">
        <v>191</v>
      </c>
      <c r="G228" s="39">
        <v>1.02</v>
      </c>
      <c r="H228" s="32" t="s">
        <v>137</v>
      </c>
      <c r="I228" s="9">
        <f t="shared" si="6"/>
        <v>162800</v>
      </c>
      <c r="J228" s="9">
        <f t="shared" si="7"/>
        <v>160300</v>
      </c>
      <c r="K228" s="21">
        <v>149800</v>
      </c>
    </row>
    <row r="229" spans="2:11" ht="15.75">
      <c r="B229" s="27">
        <v>224</v>
      </c>
      <c r="C229" s="17" t="s">
        <v>37</v>
      </c>
      <c r="D229" s="17" t="s">
        <v>40</v>
      </c>
      <c r="E229" s="17">
        <v>190</v>
      </c>
      <c r="F229" s="18" t="s">
        <v>132</v>
      </c>
      <c r="G229" s="19">
        <v>0.35</v>
      </c>
      <c r="H229" s="20" t="s">
        <v>5</v>
      </c>
      <c r="I229" s="9">
        <f t="shared" si="6"/>
        <v>162800</v>
      </c>
      <c r="J229" s="9">
        <f t="shared" si="7"/>
        <v>160300</v>
      </c>
      <c r="K229" s="21">
        <v>149800</v>
      </c>
    </row>
    <row r="230" spans="2:11" ht="15.75">
      <c r="B230" s="27">
        <v>225</v>
      </c>
      <c r="C230" s="17" t="s">
        <v>37</v>
      </c>
      <c r="D230" s="17" t="s">
        <v>40</v>
      </c>
      <c r="E230" s="17">
        <v>190</v>
      </c>
      <c r="F230" s="18" t="s">
        <v>281</v>
      </c>
      <c r="G230" s="19">
        <v>1.0149999999999999</v>
      </c>
      <c r="H230" s="20" t="s">
        <v>7</v>
      </c>
      <c r="I230" s="9">
        <f t="shared" si="6"/>
        <v>151400</v>
      </c>
      <c r="J230" s="9">
        <f t="shared" si="7"/>
        <v>148900</v>
      </c>
      <c r="K230" s="21">
        <v>139100</v>
      </c>
    </row>
    <row r="231" spans="2:11" ht="15.75">
      <c r="B231" s="27">
        <v>226</v>
      </c>
      <c r="C231" s="17" t="s">
        <v>37</v>
      </c>
      <c r="D231" s="17" t="s">
        <v>40</v>
      </c>
      <c r="E231" s="17">
        <v>30</v>
      </c>
      <c r="F231" s="18" t="s">
        <v>139</v>
      </c>
      <c r="G231" s="19">
        <v>2.8000000000000001E-2</v>
      </c>
      <c r="H231" s="20"/>
      <c r="I231" s="9">
        <f t="shared" si="6"/>
        <v>116000</v>
      </c>
      <c r="J231" s="9">
        <f t="shared" si="7"/>
        <v>113500</v>
      </c>
      <c r="K231" s="21">
        <v>106000</v>
      </c>
    </row>
    <row r="232" spans="2:11" ht="15.75">
      <c r="B232" s="27">
        <v>227</v>
      </c>
      <c r="C232" s="17" t="s">
        <v>37</v>
      </c>
      <c r="D232" s="17" t="s">
        <v>40</v>
      </c>
      <c r="E232" s="17">
        <v>290</v>
      </c>
      <c r="F232" s="18" t="s">
        <v>223</v>
      </c>
      <c r="G232" s="19">
        <v>0.23</v>
      </c>
      <c r="H232" s="20" t="s">
        <v>12</v>
      </c>
      <c r="I232" s="9">
        <f t="shared" si="6"/>
        <v>162800</v>
      </c>
      <c r="J232" s="9">
        <f t="shared" si="7"/>
        <v>160300</v>
      </c>
      <c r="K232" s="21">
        <v>149800</v>
      </c>
    </row>
    <row r="233" spans="2:11" ht="15.75">
      <c r="B233" s="27">
        <v>228</v>
      </c>
      <c r="C233" s="17" t="s">
        <v>38</v>
      </c>
      <c r="D233" s="17" t="s">
        <v>40</v>
      </c>
      <c r="E233" s="17">
        <v>27</v>
      </c>
      <c r="F233" s="18" t="s">
        <v>282</v>
      </c>
      <c r="G233" s="19">
        <f>0.024+0.026-0.024</f>
        <v>2.6000000000000002E-2</v>
      </c>
      <c r="H233" s="20" t="s">
        <v>137</v>
      </c>
      <c r="I233" s="9">
        <f t="shared" si="6"/>
        <v>460500</v>
      </c>
      <c r="J233" s="9">
        <f t="shared" si="7"/>
        <v>458000</v>
      </c>
      <c r="K233" s="21">
        <v>428000</v>
      </c>
    </row>
    <row r="234" spans="2:11" ht="15.75">
      <c r="B234" s="27">
        <v>229</v>
      </c>
      <c r="C234" s="17" t="s">
        <v>38</v>
      </c>
      <c r="D234" s="17" t="s">
        <v>40</v>
      </c>
      <c r="E234" s="17">
        <v>32</v>
      </c>
      <c r="F234" s="18" t="s">
        <v>283</v>
      </c>
      <c r="G234" s="19">
        <v>6.8000000000000005E-2</v>
      </c>
      <c r="H234" s="20" t="s">
        <v>137</v>
      </c>
      <c r="I234" s="9">
        <f t="shared" si="6"/>
        <v>460500</v>
      </c>
      <c r="J234" s="9">
        <f t="shared" si="7"/>
        <v>458000</v>
      </c>
      <c r="K234" s="21">
        <v>428000</v>
      </c>
    </row>
    <row r="235" spans="2:11" ht="15.75">
      <c r="B235" s="27">
        <v>230</v>
      </c>
      <c r="C235" s="17" t="s">
        <v>38</v>
      </c>
      <c r="D235" s="17" t="s">
        <v>40</v>
      </c>
      <c r="E235" s="17">
        <v>40</v>
      </c>
      <c r="F235" s="18" t="s">
        <v>284</v>
      </c>
      <c r="G235" s="19">
        <v>6.8000000000000005E-2</v>
      </c>
      <c r="H235" s="20" t="s">
        <v>137</v>
      </c>
      <c r="I235" s="9">
        <f t="shared" si="6"/>
        <v>460500</v>
      </c>
      <c r="J235" s="9">
        <f t="shared" si="7"/>
        <v>458000</v>
      </c>
      <c r="K235" s="21">
        <v>428000</v>
      </c>
    </row>
    <row r="236" spans="2:11" ht="15.75">
      <c r="B236" s="27">
        <v>231</v>
      </c>
      <c r="C236" s="17" t="s">
        <v>38</v>
      </c>
      <c r="D236" s="17" t="s">
        <v>40</v>
      </c>
      <c r="E236" s="17">
        <v>41</v>
      </c>
      <c r="F236" s="18" t="s">
        <v>285</v>
      </c>
      <c r="G236" s="19">
        <v>0.06</v>
      </c>
      <c r="H236" s="20" t="s">
        <v>137</v>
      </c>
      <c r="I236" s="9">
        <f t="shared" si="6"/>
        <v>460500</v>
      </c>
      <c r="J236" s="9">
        <f t="shared" si="7"/>
        <v>458000</v>
      </c>
      <c r="K236" s="21">
        <v>428000</v>
      </c>
    </row>
    <row r="237" spans="2:11" ht="15.75">
      <c r="B237" s="27">
        <v>232</v>
      </c>
      <c r="C237" s="17" t="s">
        <v>39</v>
      </c>
      <c r="D237" s="17" t="s">
        <v>40</v>
      </c>
      <c r="E237" s="17">
        <v>52</v>
      </c>
      <c r="F237" s="18" t="s">
        <v>237</v>
      </c>
      <c r="G237" s="19">
        <v>0.08</v>
      </c>
      <c r="H237" s="20" t="s">
        <v>137</v>
      </c>
      <c r="I237" s="9">
        <f t="shared" si="6"/>
        <v>346000</v>
      </c>
      <c r="J237" s="9">
        <f t="shared" si="7"/>
        <v>343500</v>
      </c>
      <c r="K237" s="21">
        <v>321000</v>
      </c>
    </row>
    <row r="238" spans="2:11" ht="15.75">
      <c r="B238" s="27">
        <v>233</v>
      </c>
      <c r="C238" s="17" t="s">
        <v>39</v>
      </c>
      <c r="D238" s="17" t="s">
        <v>40</v>
      </c>
      <c r="E238" s="17">
        <v>52</v>
      </c>
      <c r="F238" s="18" t="s">
        <v>238</v>
      </c>
      <c r="G238" s="19">
        <v>7.4999999999999997E-2</v>
      </c>
      <c r="H238" s="20" t="s">
        <v>137</v>
      </c>
      <c r="I238" s="9">
        <f t="shared" si="6"/>
        <v>346000</v>
      </c>
      <c r="J238" s="9">
        <f t="shared" si="7"/>
        <v>343500</v>
      </c>
      <c r="K238" s="21">
        <v>321000</v>
      </c>
    </row>
    <row r="239" spans="2:11" ht="15.75">
      <c r="B239" s="27">
        <v>234</v>
      </c>
      <c r="C239" s="17" t="s">
        <v>39</v>
      </c>
      <c r="D239" s="17" t="s">
        <v>40</v>
      </c>
      <c r="E239" s="17">
        <v>82</v>
      </c>
      <c r="F239" s="18" t="s">
        <v>286</v>
      </c>
      <c r="G239" s="19">
        <v>0.20799999999999999</v>
      </c>
      <c r="H239" s="20" t="s">
        <v>7</v>
      </c>
      <c r="I239" s="9">
        <f t="shared" si="6"/>
        <v>346000</v>
      </c>
      <c r="J239" s="9">
        <f t="shared" si="7"/>
        <v>343500</v>
      </c>
      <c r="K239" s="21">
        <v>321000</v>
      </c>
    </row>
    <row r="240" spans="2:11" ht="15.75">
      <c r="B240" s="27">
        <v>235</v>
      </c>
      <c r="C240" s="17" t="s">
        <v>133</v>
      </c>
      <c r="D240" s="17" t="s">
        <v>40</v>
      </c>
      <c r="E240" s="17">
        <v>60</v>
      </c>
      <c r="F240" s="18" t="s">
        <v>134</v>
      </c>
      <c r="G240" s="19">
        <v>0.104</v>
      </c>
      <c r="H240" s="20" t="s">
        <v>137</v>
      </c>
      <c r="I240" s="9">
        <f t="shared" si="6"/>
        <v>391800</v>
      </c>
      <c r="J240" s="9">
        <f t="shared" si="7"/>
        <v>389300</v>
      </c>
      <c r="K240" s="21">
        <v>363800</v>
      </c>
    </row>
    <row r="241" spans="2:11" ht="15.75">
      <c r="B241" s="27">
        <v>236</v>
      </c>
      <c r="C241" s="17" t="s">
        <v>133</v>
      </c>
      <c r="D241" s="17" t="s">
        <v>40</v>
      </c>
      <c r="E241" s="17">
        <v>60</v>
      </c>
      <c r="F241" s="18" t="s">
        <v>134</v>
      </c>
      <c r="G241" s="19">
        <v>0.104</v>
      </c>
      <c r="H241" s="20" t="s">
        <v>137</v>
      </c>
      <c r="I241" s="9">
        <f t="shared" si="6"/>
        <v>391800</v>
      </c>
      <c r="J241" s="9">
        <f t="shared" si="7"/>
        <v>389300</v>
      </c>
      <c r="K241" s="21">
        <v>363800</v>
      </c>
    </row>
    <row r="242" spans="2:11" ht="15.75">
      <c r="B242" s="27">
        <v>237</v>
      </c>
      <c r="C242" s="17" t="s">
        <v>133</v>
      </c>
      <c r="D242" s="17" t="s">
        <v>40</v>
      </c>
      <c r="E242" s="17">
        <v>60</v>
      </c>
      <c r="F242" s="18" t="s">
        <v>134</v>
      </c>
      <c r="G242" s="19">
        <v>0.104</v>
      </c>
      <c r="H242" s="20" t="s">
        <v>137</v>
      </c>
      <c r="I242" s="9">
        <f t="shared" si="6"/>
        <v>391800</v>
      </c>
      <c r="J242" s="9">
        <f t="shared" si="7"/>
        <v>389300</v>
      </c>
      <c r="K242" s="21">
        <v>363800</v>
      </c>
    </row>
    <row r="243" spans="2:11" ht="15.75">
      <c r="B243" s="27">
        <v>238</v>
      </c>
      <c r="C243" s="17" t="s">
        <v>133</v>
      </c>
      <c r="D243" s="17" t="s">
        <v>40</v>
      </c>
      <c r="E243" s="17">
        <v>60</v>
      </c>
      <c r="F243" s="18" t="s">
        <v>135</v>
      </c>
      <c r="G243" s="19">
        <v>0.14899999999999999</v>
      </c>
      <c r="H243" s="20" t="s">
        <v>137</v>
      </c>
      <c r="I243" s="9">
        <f t="shared" si="6"/>
        <v>391800</v>
      </c>
      <c r="J243" s="9">
        <f t="shared" si="7"/>
        <v>389300</v>
      </c>
      <c r="K243" s="21">
        <v>363800</v>
      </c>
    </row>
    <row r="244" spans="2:11" ht="15.75">
      <c r="B244" s="27">
        <v>239</v>
      </c>
      <c r="C244" s="17" t="s">
        <v>133</v>
      </c>
      <c r="D244" s="17" t="s">
        <v>40</v>
      </c>
      <c r="E244" s="17">
        <v>60</v>
      </c>
      <c r="F244" s="18" t="s">
        <v>135</v>
      </c>
      <c r="G244" s="19">
        <v>0.14899999999999999</v>
      </c>
      <c r="H244" s="20" t="s">
        <v>137</v>
      </c>
      <c r="I244" s="9">
        <f t="shared" si="6"/>
        <v>391800</v>
      </c>
      <c r="J244" s="9">
        <f t="shared" si="7"/>
        <v>389300</v>
      </c>
      <c r="K244" s="21">
        <v>363800</v>
      </c>
    </row>
    <row r="245" spans="2:11" ht="15.75">
      <c r="B245" s="27">
        <v>240</v>
      </c>
      <c r="C245" s="17" t="s">
        <v>133</v>
      </c>
      <c r="D245" s="17" t="s">
        <v>40</v>
      </c>
      <c r="E245" s="17">
        <v>60</v>
      </c>
      <c r="F245" s="18" t="s">
        <v>135</v>
      </c>
      <c r="G245" s="19">
        <v>0.14899999999999999</v>
      </c>
      <c r="H245" s="20" t="s">
        <v>137</v>
      </c>
      <c r="I245" s="9">
        <f t="shared" si="6"/>
        <v>391800</v>
      </c>
      <c r="J245" s="9">
        <f t="shared" si="7"/>
        <v>389300</v>
      </c>
      <c r="K245" s="21">
        <v>363800</v>
      </c>
    </row>
    <row r="246" spans="2:11" ht="15.75">
      <c r="B246" s="27">
        <v>241</v>
      </c>
      <c r="C246" s="17" t="s">
        <v>177</v>
      </c>
      <c r="D246" s="34" t="s">
        <v>40</v>
      </c>
      <c r="E246" s="17">
        <v>135</v>
      </c>
      <c r="F246" s="18" t="s">
        <v>178</v>
      </c>
      <c r="G246" s="19">
        <v>0.126</v>
      </c>
      <c r="H246" s="20" t="s">
        <v>137</v>
      </c>
      <c r="I246" s="9">
        <f t="shared" si="6"/>
        <v>426200</v>
      </c>
      <c r="J246" s="9">
        <f t="shared" si="7"/>
        <v>423700</v>
      </c>
      <c r="K246" s="21">
        <v>395900</v>
      </c>
    </row>
    <row r="247" spans="2:11" ht="15.75">
      <c r="B247" s="27">
        <v>242</v>
      </c>
      <c r="C247" s="17" t="s">
        <v>177</v>
      </c>
      <c r="D247" s="34" t="s">
        <v>40</v>
      </c>
      <c r="E247" s="17">
        <v>135</v>
      </c>
      <c r="F247" s="18" t="s">
        <v>178</v>
      </c>
      <c r="G247" s="19">
        <v>0.128</v>
      </c>
      <c r="H247" s="20" t="s">
        <v>137</v>
      </c>
      <c r="I247" s="9">
        <f t="shared" si="6"/>
        <v>426200</v>
      </c>
      <c r="J247" s="9">
        <f t="shared" si="7"/>
        <v>423700</v>
      </c>
      <c r="K247" s="21">
        <v>395900</v>
      </c>
    </row>
    <row r="248" spans="2:11" ht="15.75">
      <c r="B248" s="27">
        <v>243</v>
      </c>
      <c r="C248" s="17" t="s">
        <v>177</v>
      </c>
      <c r="D248" s="34" t="s">
        <v>40</v>
      </c>
      <c r="E248" s="17">
        <v>135</v>
      </c>
      <c r="F248" s="18" t="s">
        <v>179</v>
      </c>
      <c r="G248" s="19">
        <v>0.126</v>
      </c>
      <c r="H248" s="20" t="s">
        <v>137</v>
      </c>
      <c r="I248" s="9">
        <f t="shared" si="6"/>
        <v>426200</v>
      </c>
      <c r="J248" s="9">
        <f t="shared" si="7"/>
        <v>423700</v>
      </c>
      <c r="K248" s="21">
        <v>395900</v>
      </c>
    </row>
    <row r="249" spans="2:11" ht="15.75">
      <c r="B249" s="27">
        <v>244</v>
      </c>
      <c r="C249" s="17" t="s">
        <v>177</v>
      </c>
      <c r="D249" s="34" t="s">
        <v>40</v>
      </c>
      <c r="E249" s="17">
        <v>135</v>
      </c>
      <c r="F249" s="18" t="s">
        <v>180</v>
      </c>
      <c r="G249" s="19">
        <v>0.126</v>
      </c>
      <c r="H249" s="20" t="s">
        <v>137</v>
      </c>
      <c r="I249" s="9">
        <f t="shared" si="6"/>
        <v>426200</v>
      </c>
      <c r="J249" s="9">
        <f t="shared" si="7"/>
        <v>423700</v>
      </c>
      <c r="K249" s="21">
        <v>395900</v>
      </c>
    </row>
    <row r="250" spans="2:11" ht="15.75">
      <c r="B250" s="27">
        <v>245</v>
      </c>
      <c r="C250" s="17" t="s">
        <v>177</v>
      </c>
      <c r="D250" s="34" t="s">
        <v>40</v>
      </c>
      <c r="E250" s="17">
        <v>135</v>
      </c>
      <c r="F250" s="18" t="s">
        <v>181</v>
      </c>
      <c r="G250" s="19">
        <v>0.126</v>
      </c>
      <c r="H250" s="20" t="s">
        <v>137</v>
      </c>
      <c r="I250" s="9">
        <f t="shared" si="6"/>
        <v>426200</v>
      </c>
      <c r="J250" s="9">
        <f t="shared" si="7"/>
        <v>423700</v>
      </c>
      <c r="K250" s="21">
        <v>395900</v>
      </c>
    </row>
    <row r="251" spans="2:11" ht="15.75">
      <c r="B251" s="27">
        <v>246</v>
      </c>
      <c r="C251" s="17" t="s">
        <v>177</v>
      </c>
      <c r="D251" s="34" t="s">
        <v>40</v>
      </c>
      <c r="E251" s="17">
        <v>140</v>
      </c>
      <c r="F251" s="18" t="s">
        <v>182</v>
      </c>
      <c r="G251" s="19">
        <v>0.124</v>
      </c>
      <c r="H251" s="20" t="s">
        <v>137</v>
      </c>
      <c r="I251" s="9">
        <f t="shared" si="6"/>
        <v>426200</v>
      </c>
      <c r="J251" s="9">
        <f t="shared" si="7"/>
        <v>423700</v>
      </c>
      <c r="K251" s="21">
        <v>395900</v>
      </c>
    </row>
    <row r="252" spans="2:11" ht="16.5" thickBot="1">
      <c r="B252" s="28">
        <v>247</v>
      </c>
      <c r="C252" s="22" t="s">
        <v>177</v>
      </c>
      <c r="D252" s="40" t="s">
        <v>40</v>
      </c>
      <c r="E252" s="22">
        <v>145</v>
      </c>
      <c r="F252" s="23" t="s">
        <v>183</v>
      </c>
      <c r="G252" s="24">
        <v>0.128</v>
      </c>
      <c r="H252" s="25" t="s">
        <v>137</v>
      </c>
      <c r="I252" s="11">
        <f t="shared" si="6"/>
        <v>426200</v>
      </c>
      <c r="J252" s="11">
        <f t="shared" si="7"/>
        <v>423700</v>
      </c>
      <c r="K252" s="29">
        <v>395900</v>
      </c>
    </row>
    <row r="255" spans="2:11">
      <c r="C255" s="41" t="s">
        <v>213</v>
      </c>
      <c r="D255" s="41"/>
      <c r="E255" s="41"/>
      <c r="F255" s="41"/>
      <c r="G255" s="41"/>
      <c r="H255" s="41"/>
      <c r="I255" s="41"/>
      <c r="J255" s="41"/>
      <c r="K255" s="41"/>
    </row>
    <row r="256" spans="2:11">
      <c r="C256" s="41"/>
      <c r="D256" s="41"/>
      <c r="E256" s="41"/>
      <c r="F256" s="41"/>
      <c r="G256" s="41"/>
      <c r="H256" s="41"/>
      <c r="I256" s="41"/>
      <c r="J256" s="41"/>
      <c r="K256" s="41"/>
    </row>
    <row r="257" spans="3:11">
      <c r="C257" s="41"/>
      <c r="D257" s="41"/>
      <c r="E257" s="41"/>
      <c r="F257" s="41"/>
      <c r="G257" s="41"/>
      <c r="H257" s="41"/>
      <c r="I257" s="41"/>
      <c r="J257" s="41"/>
      <c r="K257" s="41"/>
    </row>
    <row r="258" spans="3:11">
      <c r="C258" s="41"/>
      <c r="D258" s="41"/>
      <c r="E258" s="41"/>
      <c r="F258" s="41"/>
      <c r="G258" s="41"/>
      <c r="H258" s="41"/>
      <c r="I258" s="41"/>
      <c r="J258" s="41"/>
      <c r="K258" s="41"/>
    </row>
    <row r="259" spans="3:11" ht="90.75" customHeight="1">
      <c r="C259" s="41"/>
      <c r="D259" s="41"/>
      <c r="E259" s="41"/>
      <c r="F259" s="41"/>
      <c r="G259" s="41"/>
      <c r="H259" s="41"/>
      <c r="I259" s="41"/>
      <c r="J259" s="41"/>
      <c r="K259" s="41"/>
    </row>
    <row r="260" spans="3:11">
      <c r="C260" s="41"/>
      <c r="D260" s="41"/>
      <c r="E260" s="41"/>
      <c r="F260" s="41"/>
      <c r="G260" s="41"/>
      <c r="H260" s="41"/>
      <c r="I260" s="41"/>
      <c r="J260" s="41"/>
      <c r="K260" s="41"/>
    </row>
    <row r="261" spans="3:11">
      <c r="C261" s="41"/>
      <c r="D261" s="41"/>
      <c r="E261" s="41"/>
      <c r="F261" s="41"/>
      <c r="G261" s="41"/>
      <c r="H261" s="41"/>
      <c r="I261" s="41"/>
      <c r="J261" s="41"/>
      <c r="K261" s="41"/>
    </row>
    <row r="262" spans="3:11">
      <c r="C262" s="41"/>
      <c r="D262" s="41"/>
      <c r="E262" s="41"/>
      <c r="F262" s="41"/>
      <c r="G262" s="41"/>
      <c r="H262" s="41"/>
      <c r="I262" s="41"/>
      <c r="J262" s="41"/>
      <c r="K262" s="41"/>
    </row>
    <row r="263" spans="3:11">
      <c r="C263" s="41"/>
      <c r="D263" s="41"/>
      <c r="E263" s="41"/>
      <c r="F263" s="41"/>
      <c r="G263" s="41"/>
      <c r="H263" s="41"/>
      <c r="I263" s="41"/>
      <c r="J263" s="41"/>
      <c r="K263" s="41"/>
    </row>
    <row r="264" spans="3:11">
      <c r="C264" s="41"/>
      <c r="D264" s="41"/>
      <c r="E264" s="41"/>
      <c r="F264" s="41"/>
      <c r="G264" s="41"/>
      <c r="H264" s="41"/>
      <c r="I264" s="41"/>
      <c r="J264" s="41"/>
      <c r="K264" s="41"/>
    </row>
    <row r="265" spans="3:11">
      <c r="H265" s="8"/>
      <c r="J265" s="5"/>
    </row>
    <row r="266" spans="3:11">
      <c r="H266" s="8"/>
      <c r="J266" s="5"/>
    </row>
    <row r="267" spans="3:11" ht="17.25" customHeight="1">
      <c r="C267" s="42" t="s">
        <v>156</v>
      </c>
      <c r="D267" s="42"/>
      <c r="E267" s="42"/>
      <c r="F267" s="42"/>
      <c r="G267" s="42"/>
      <c r="H267" s="42"/>
      <c r="I267" s="42"/>
      <c r="J267" s="42"/>
      <c r="K267" s="42"/>
    </row>
    <row r="268" spans="3:11"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3:11">
      <c r="C269" s="42"/>
      <c r="D269" s="42"/>
      <c r="E269" s="42"/>
      <c r="F269" s="42"/>
      <c r="G269" s="42"/>
      <c r="H269" s="42"/>
      <c r="I269" s="42"/>
      <c r="J269" s="42"/>
      <c r="K269" s="42"/>
    </row>
    <row r="279" ht="105.75" customHeight="1"/>
    <row r="287" ht="18" customHeight="1"/>
    <row r="306" ht="15.75" customHeight="1"/>
    <row r="310" ht="14.25" customHeight="1"/>
    <row r="314" ht="17.25" customHeight="1"/>
    <row r="317" ht="103.5" customHeight="1"/>
    <row r="318" ht="12.75" customHeight="1"/>
    <row r="324" ht="18.75" customHeight="1"/>
    <row r="326" ht="12.75" customHeight="1"/>
    <row r="332" ht="21" customHeight="1"/>
    <row r="333" ht="13.5" customHeight="1"/>
    <row r="334" ht="13.5" customHeight="1"/>
    <row r="336" ht="16.5" customHeight="1"/>
    <row r="338" ht="16.5" customHeight="1"/>
    <row r="340" ht="19.5" customHeight="1"/>
    <row r="345" ht="16.5" customHeight="1"/>
    <row r="346" ht="15" customHeight="1"/>
    <row r="352" ht="17.25" customHeight="1"/>
    <row r="371" ht="110.25" customHeight="1"/>
    <row r="396" ht="113.25" customHeight="1"/>
    <row r="407" ht="20.25" customHeight="1"/>
    <row r="424" ht="14.25" customHeight="1"/>
    <row r="432" ht="12.75" customHeight="1"/>
    <row r="439" ht="18.75" customHeight="1"/>
    <row r="445" ht="17.25" customHeight="1"/>
    <row r="450" ht="15" customHeight="1"/>
    <row r="464" ht="13.5" customHeight="1"/>
    <row r="470" ht="14.25" customHeight="1"/>
    <row r="482" ht="18" customHeight="1"/>
    <row r="483" ht="15.75" customHeight="1"/>
    <row r="493" ht="111.75" customHeight="1"/>
    <row r="496" ht="12.75" customHeight="1"/>
    <row r="498" ht="19.5" customHeight="1"/>
    <row r="506" ht="21" customHeight="1"/>
    <row r="515" ht="22.5" customHeight="1"/>
    <row r="519" ht="14.25" customHeight="1"/>
    <row r="536" ht="17.25" customHeight="1"/>
    <row r="546" ht="26.25" customHeight="1"/>
    <row r="550" ht="15.75" customHeight="1"/>
    <row r="551" ht="15" customHeight="1"/>
    <row r="561" ht="17.25" customHeight="1"/>
    <row r="579" ht="12.75" customHeight="1"/>
    <row r="599" ht="13.5" customHeight="1"/>
    <row r="620" ht="15.75" customHeight="1"/>
    <row r="622" ht="15.75" customHeight="1"/>
    <row r="629" ht="117.75" customHeight="1"/>
    <row r="637" ht="18" customHeight="1"/>
    <row r="652" ht="12.75" customHeight="1"/>
    <row r="659" ht="21.75" customHeight="1"/>
  </sheetData>
  <autoFilter ref="B5:K252">
    <filterColumn colId="6" showButton="0"/>
  </autoFilter>
  <mergeCells count="3">
    <mergeCell ref="B3:K3"/>
    <mergeCell ref="C255:K264"/>
    <mergeCell ref="C267:K26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ПОЛОСА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Михаил Сергеевич</dc:creator>
  <cp:keywords>ООО "СтальОптТорг"</cp:keywords>
  <cp:lastModifiedBy>ЮиМ</cp:lastModifiedBy>
  <cp:lastPrinted>2017-11-28T11:08:49Z</cp:lastPrinted>
  <dcterms:created xsi:type="dcterms:W3CDTF">2017-06-14T11:25:05Z</dcterms:created>
  <dcterms:modified xsi:type="dcterms:W3CDTF">2024-01-17T12:53:41Z</dcterms:modified>
</cp:coreProperties>
</file>